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335818B-D397-4983-9EF7-0F4013881C46}" xr6:coauthVersionLast="46" xr6:coauthVersionMax="46" xr10:uidLastSave="{00000000-0000-0000-0000-000000000000}"/>
  <bookViews>
    <workbookView xWindow="-120" yWindow="-120" windowWidth="24240" windowHeight="13140" xr2:uid="{C977DE7E-1FAC-40AD-AA53-A644714BB1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5" i="1" l="1"/>
  <c r="F315" i="1"/>
  <c r="D315" i="1"/>
  <c r="N314" i="1"/>
  <c r="H314" i="1"/>
  <c r="J313" i="1"/>
  <c r="J315" i="1" s="1"/>
  <c r="H313" i="1"/>
  <c r="E313" i="1"/>
  <c r="J312" i="1"/>
  <c r="G312" i="1"/>
  <c r="G315" i="1" s="1"/>
  <c r="E312" i="1"/>
  <c r="E315" i="1" s="1"/>
  <c r="I283" i="1"/>
  <c r="G283" i="1"/>
  <c r="E283" i="1"/>
  <c r="D283" i="1"/>
  <c r="H282" i="1"/>
  <c r="N282" i="1" s="1"/>
  <c r="N281" i="1"/>
  <c r="J281" i="1"/>
  <c r="H281" i="1"/>
  <c r="F281" i="1"/>
  <c r="E281" i="1"/>
  <c r="J280" i="1"/>
  <c r="J283" i="1" s="1"/>
  <c r="G280" i="1"/>
  <c r="H280" i="1" s="1"/>
  <c r="F280" i="1"/>
  <c r="F283" i="1" s="1"/>
  <c r="E280" i="1"/>
  <c r="M247" i="1"/>
  <c r="L247" i="1"/>
  <c r="K247" i="1"/>
  <c r="I247" i="1"/>
  <c r="G247" i="1"/>
  <c r="F247" i="1"/>
  <c r="D247" i="1"/>
  <c r="AB246" i="1"/>
  <c r="AA246" i="1"/>
  <c r="Z246" i="1"/>
  <c r="Y246" i="1"/>
  <c r="X246" i="1"/>
  <c r="U246" i="1"/>
  <c r="S246" i="1"/>
  <c r="N246" i="1"/>
  <c r="J246" i="1"/>
  <c r="H246" i="1"/>
  <c r="AC245" i="1"/>
  <c r="W245" i="1"/>
  <c r="J245" i="1"/>
  <c r="N245" i="1" s="1"/>
  <c r="H245" i="1"/>
  <c r="W244" i="1"/>
  <c r="AC244" i="1" s="1"/>
  <c r="T244" i="1"/>
  <c r="J244" i="1"/>
  <c r="N244" i="1" s="1"/>
  <c r="H244" i="1"/>
  <c r="E244" i="1"/>
  <c r="Y243" i="1"/>
  <c r="V243" i="1"/>
  <c r="W243" i="1" s="1"/>
  <c r="T243" i="1"/>
  <c r="T246" i="1" s="1"/>
  <c r="J243" i="1"/>
  <c r="J247" i="1" s="1"/>
  <c r="G243" i="1"/>
  <c r="H243" i="1" s="1"/>
  <c r="E243" i="1"/>
  <c r="E247" i="1" s="1"/>
  <c r="M201" i="1"/>
  <c r="L201" i="1"/>
  <c r="K201" i="1"/>
  <c r="I201" i="1"/>
  <c r="D201" i="1"/>
  <c r="J200" i="1"/>
  <c r="G200" i="1"/>
  <c r="H200" i="1" s="1"/>
  <c r="N200" i="1" s="1"/>
  <c r="F200" i="1"/>
  <c r="J199" i="1"/>
  <c r="F199" i="1"/>
  <c r="G199" i="1" s="1"/>
  <c r="H199" i="1" s="1"/>
  <c r="N199" i="1" s="1"/>
  <c r="E199" i="1"/>
  <c r="J198" i="1"/>
  <c r="J201" i="1" s="1"/>
  <c r="I198" i="1"/>
  <c r="E198" i="1"/>
  <c r="E201" i="1" s="1"/>
  <c r="M171" i="1"/>
  <c r="L171" i="1"/>
  <c r="K171" i="1"/>
  <c r="I171" i="1"/>
  <c r="H171" i="1"/>
  <c r="G171" i="1"/>
  <c r="F171" i="1"/>
  <c r="D171" i="1"/>
  <c r="J170" i="1"/>
  <c r="N170" i="1" s="1"/>
  <c r="H170" i="1"/>
  <c r="J169" i="1"/>
  <c r="N169" i="1" s="1"/>
  <c r="H169" i="1"/>
  <c r="E169" i="1"/>
  <c r="N168" i="1"/>
  <c r="J168" i="1"/>
  <c r="J171" i="1" s="1"/>
  <c r="H168" i="1"/>
  <c r="E168" i="1"/>
  <c r="E171" i="1" s="1"/>
  <c r="M140" i="1"/>
  <c r="L140" i="1"/>
  <c r="K140" i="1"/>
  <c r="I140" i="1"/>
  <c r="F140" i="1"/>
  <c r="D140" i="1"/>
  <c r="J139" i="1"/>
  <c r="G139" i="1"/>
  <c r="G140" i="1" s="1"/>
  <c r="F139" i="1"/>
  <c r="J138" i="1"/>
  <c r="J140" i="1" s="1"/>
  <c r="H138" i="1"/>
  <c r="E138" i="1"/>
  <c r="N137" i="1"/>
  <c r="J137" i="1"/>
  <c r="H137" i="1"/>
  <c r="E137" i="1"/>
  <c r="E140" i="1" s="1"/>
  <c r="M100" i="1"/>
  <c r="L100" i="1"/>
  <c r="K100" i="1"/>
  <c r="D100" i="1"/>
  <c r="N99" i="1"/>
  <c r="H99" i="1"/>
  <c r="H98" i="1"/>
  <c r="N98" i="1" s="1"/>
  <c r="J97" i="1"/>
  <c r="I97" i="1"/>
  <c r="I100" i="1" s="1"/>
  <c r="G97" i="1"/>
  <c r="H97" i="1" s="1"/>
  <c r="N97" i="1" s="1"/>
  <c r="F97" i="1"/>
  <c r="F100" i="1" s="1"/>
  <c r="E97" i="1"/>
  <c r="J96" i="1"/>
  <c r="J100" i="1" s="1"/>
  <c r="I96" i="1"/>
  <c r="G96" i="1"/>
  <c r="G100" i="1" s="1"/>
  <c r="F96" i="1"/>
  <c r="E96" i="1"/>
  <c r="E100" i="1" s="1"/>
  <c r="M68" i="1"/>
  <c r="L68" i="1"/>
  <c r="K68" i="1"/>
  <c r="D68" i="1"/>
  <c r="H67" i="1"/>
  <c r="N67" i="1" s="1"/>
  <c r="H66" i="1"/>
  <c r="N66" i="1" s="1"/>
  <c r="J65" i="1"/>
  <c r="I65" i="1"/>
  <c r="H65" i="1"/>
  <c r="N65" i="1" s="1"/>
  <c r="G65" i="1"/>
  <c r="F65" i="1"/>
  <c r="E65" i="1"/>
  <c r="E68" i="1" s="1"/>
  <c r="J64" i="1"/>
  <c r="J68" i="1" s="1"/>
  <c r="I64" i="1"/>
  <c r="I68" i="1" s="1"/>
  <c r="G64" i="1"/>
  <c r="G68" i="1" s="1"/>
  <c r="F64" i="1"/>
  <c r="F68" i="1" s="1"/>
  <c r="E64" i="1"/>
  <c r="M41" i="1"/>
  <c r="L41" i="1"/>
  <c r="K41" i="1"/>
  <c r="J41" i="1"/>
  <c r="G41" i="1"/>
  <c r="D41" i="1"/>
  <c r="H40" i="1"/>
  <c r="N40" i="1" s="1"/>
  <c r="N39" i="1"/>
  <c r="H38" i="1"/>
  <c r="N38" i="1" s="1"/>
  <c r="J37" i="1"/>
  <c r="I37" i="1"/>
  <c r="H37" i="1"/>
  <c r="N37" i="1" s="1"/>
  <c r="G37" i="1"/>
  <c r="F37" i="1"/>
  <c r="E37" i="1"/>
  <c r="E41" i="1" s="1"/>
  <c r="J36" i="1"/>
  <c r="I36" i="1"/>
  <c r="I41" i="1" s="1"/>
  <c r="G36" i="1"/>
  <c r="H36" i="1" s="1"/>
  <c r="F36" i="1"/>
  <c r="F41" i="1" s="1"/>
  <c r="E36" i="1"/>
  <c r="M14" i="1"/>
  <c r="L14" i="1"/>
  <c r="K14" i="1"/>
  <c r="I14" i="1"/>
  <c r="D14" i="1"/>
  <c r="G13" i="1"/>
  <c r="H13" i="1" s="1"/>
  <c r="N13" i="1" s="1"/>
  <c r="F13" i="1"/>
  <c r="J12" i="1"/>
  <c r="J14" i="1" s="1"/>
  <c r="F12" i="1"/>
  <c r="G12" i="1" s="1"/>
  <c r="H12" i="1" s="1"/>
  <c r="N12" i="1" s="1"/>
  <c r="E12" i="1"/>
  <c r="E11" i="1"/>
  <c r="E14" i="1" s="1"/>
  <c r="N36" i="1" l="1"/>
  <c r="N41" i="1" s="1"/>
  <c r="H41" i="1"/>
  <c r="W246" i="1"/>
  <c r="AC243" i="1"/>
  <c r="AC246" i="1" s="1"/>
  <c r="H283" i="1"/>
  <c r="N280" i="1"/>
  <c r="N283" i="1" s="1"/>
  <c r="H247" i="1"/>
  <c r="N243" i="1"/>
  <c r="N247" i="1" s="1"/>
  <c r="N171" i="1"/>
  <c r="F11" i="1"/>
  <c r="N138" i="1"/>
  <c r="V246" i="1"/>
  <c r="H312" i="1"/>
  <c r="N313" i="1"/>
  <c r="H96" i="1"/>
  <c r="H139" i="1"/>
  <c r="N139" i="1" s="1"/>
  <c r="N140" i="1" s="1"/>
  <c r="H64" i="1"/>
  <c r="F198" i="1"/>
  <c r="F14" i="1" l="1"/>
  <c r="G11" i="1"/>
  <c r="H100" i="1"/>
  <c r="N96" i="1"/>
  <c r="N100" i="1" s="1"/>
  <c r="H140" i="1"/>
  <c r="N312" i="1"/>
  <c r="N315" i="1" s="1"/>
  <c r="H315" i="1"/>
  <c r="G198" i="1"/>
  <c r="F201" i="1"/>
  <c r="H68" i="1"/>
  <c r="N64" i="1"/>
  <c r="N68" i="1" s="1"/>
  <c r="G201" i="1" l="1"/>
  <c r="H198" i="1"/>
  <c r="H11" i="1"/>
  <c r="G14" i="1"/>
  <c r="N11" i="1" l="1"/>
  <c r="N14" i="1" s="1"/>
  <c r="H14" i="1"/>
  <c r="N198" i="1"/>
  <c r="N201" i="1" s="1"/>
  <c r="H201" i="1"/>
</calcChain>
</file>

<file path=xl/sharedStrings.xml><?xml version="1.0" encoding="utf-8"?>
<sst xmlns="http://schemas.openxmlformats.org/spreadsheetml/2006/main" count="621" uniqueCount="79">
  <si>
    <t>Maõ chöông : 622</t>
  </si>
  <si>
    <t>Maãu soá  20a</t>
  </si>
  <si>
    <t>Ñôn vò : Tröôøng THCS  BAÏCH ÑAÈNG</t>
  </si>
  <si>
    <t>Kyù hieäu : 01a-SDHK/ÑVDT</t>
  </si>
  <si>
    <t>Maõ ÑVQHNS : 1062026</t>
  </si>
  <si>
    <t>Maõ caáp NS : 3</t>
  </si>
  <si>
    <t>BAÛNG ÑOÁI CHIEÁU DÖÏ TOAÙN KINH PHÍ NGAÂN SAÙCH BAÈNG HÌNH THÖÙC RUÙT DÖÏ TOAÙN  TAÏI KHO BAÏC NHAØ NÖÔÙC</t>
  </si>
  <si>
    <t xml:space="preserve">  Quyù 1 Naêm 2021 </t>
  </si>
  <si>
    <t>Maõ nguoàn NSNN</t>
  </si>
  <si>
    <t>Maõ ngaønh kinh teá</t>
  </si>
  <si>
    <t>Maõ</t>
  </si>
  <si>
    <t>Döï toaùn naêm</t>
  </si>
  <si>
    <t>Döï toaùn giao ñaàu naêm</t>
  </si>
  <si>
    <t>Döï toaùn naêm nay</t>
  </si>
  <si>
    <t xml:space="preserve">Döï toaùn </t>
  </si>
  <si>
    <t xml:space="preserve">Döï toaùn ñaõ söû duïng </t>
  </si>
  <si>
    <t xml:space="preserve">Döï toaùn ñaõ cam keát chi </t>
  </si>
  <si>
    <t xml:space="preserve">Döï </t>
  </si>
  <si>
    <t>Döï toaùn coøn laïi</t>
  </si>
  <si>
    <t>CTMT,</t>
  </si>
  <si>
    <t>tröôùc</t>
  </si>
  <si>
    <t>Trong kyø</t>
  </si>
  <si>
    <t>Luõy keá ñeán</t>
  </si>
  <si>
    <t>söû duïng</t>
  </si>
  <si>
    <t>Soá dö ñeán kyø baùo caùo</t>
  </si>
  <si>
    <t>Trong
 kyø</t>
  </si>
  <si>
    <t>toaùn</t>
  </si>
  <si>
    <t>DA</t>
  </si>
  <si>
    <t>chuyeån sang</t>
  </si>
  <si>
    <t>kyø baùo caùo</t>
  </si>
  <si>
    <t>trong naêm</t>
  </si>
  <si>
    <t>giöõ laïi</t>
  </si>
  <si>
    <t>A</t>
  </si>
  <si>
    <t>B</t>
  </si>
  <si>
    <t>C</t>
  </si>
  <si>
    <t>5=1+4</t>
  </si>
  <si>
    <t>6</t>
  </si>
  <si>
    <t>7</t>
  </si>
  <si>
    <t>11=5-7-9</t>
  </si>
  <si>
    <t>073</t>
  </si>
  <si>
    <t>CỘNG</t>
  </si>
  <si>
    <t xml:space="preserve">PHAÀN KBNN ghi : </t>
  </si>
  <si>
    <t xml:space="preserve"> KHO BAÏC NHAØ NÖÔÙC</t>
  </si>
  <si>
    <t xml:space="preserve">         ÑÔN VÒ SÖÛ DUÏNG NGAÂN SAÙCH</t>
  </si>
  <si>
    <t xml:space="preserve">   Ngaøy      thaùng      naêm 2021</t>
  </si>
  <si>
    <t xml:space="preserve">                 Ngaøy        thaùng   4    naêm 2021</t>
  </si>
  <si>
    <t>Keá toaùn</t>
  </si>
  <si>
    <t>Keá toaùn tröôûng</t>
  </si>
  <si>
    <t xml:space="preserve"> Keá toaùn tröôûng</t>
  </si>
  <si>
    <t xml:space="preserve">           Thuû tröôûng ñôn vò</t>
  </si>
  <si>
    <t>Phan Myõ Trieäu</t>
  </si>
  <si>
    <t xml:space="preserve">             Nguyeãn Vaïn Phuùc</t>
  </si>
  <si>
    <t xml:space="preserve">  Naêm 2020 </t>
  </si>
  <si>
    <t xml:space="preserve">                 Ngaøy        thaùng       naêm 2021</t>
  </si>
  <si>
    <t xml:space="preserve"> Quyù 4 Naêm 2020 ( khoâng noäp kho baïc )</t>
  </si>
  <si>
    <t xml:space="preserve">                 Ngaøy        thaùng   01   naêm 2021</t>
  </si>
  <si>
    <t>11 thaùng ( Töø 01/01/2020 - 30/11/2020)  Đuùng</t>
  </si>
  <si>
    <t xml:space="preserve">   Ngaøy      thaùng      naêm 2020</t>
  </si>
  <si>
    <t xml:space="preserve">                 Ngaøy        thaùng   12   naêm 2020</t>
  </si>
  <si>
    <t xml:space="preserve"> Quyù 3 Naêm 2020  ( ñuùng)</t>
  </si>
  <si>
    <t xml:space="preserve">                 Ngaøy        thaùng   10   naêm 2020</t>
  </si>
  <si>
    <t xml:space="preserve"> Quyù 2 Naêm 2020</t>
  </si>
  <si>
    <t xml:space="preserve">                 Ngaøy    01    thaùng   7   naêm 2020</t>
  </si>
  <si>
    <t xml:space="preserve"> Quyù 1 Naêm 2020</t>
  </si>
  <si>
    <t xml:space="preserve">                 Ngaøy    01    thaùng   4   naêm 2020</t>
  </si>
  <si>
    <t>Maãu soá 01 - SDKP/ÑVDT</t>
  </si>
  <si>
    <t>(Ban haønh theo TT số 61/2014/TT-BTC cuûa BTC)</t>
  </si>
  <si>
    <t>BAÛNG ÑOÁI CHIEÁU DÖÏ TOAÙN KINH PHÍ NGAÂN SAÙCH TAÏI KHO BAÏC</t>
  </si>
  <si>
    <t xml:space="preserve"> Quyù 4 naêm 2019</t>
  </si>
  <si>
    <t xml:space="preserve"> ĐẾN CUỐI  T01/2020</t>
  </si>
  <si>
    <t>Maõ nguoàn NS</t>
  </si>
  <si>
    <t xml:space="preserve"> XAÙC NHAÄN CUÛA KHO BAÏC</t>
  </si>
  <si>
    <t xml:space="preserve">                 Ngaøy    20    thaùng   01   naêm 2020</t>
  </si>
  <si>
    <t xml:space="preserve">                 Ngaøy        thaùng   01   naêm 2020</t>
  </si>
  <si>
    <t>11 thaùng ( Töø 01/01/2019 - 30/11/2019)</t>
  </si>
  <si>
    <t xml:space="preserve">   Ngaøy      thaùng      naêm 2019</t>
  </si>
  <si>
    <t xml:space="preserve">                 Ngaøy        thaùng   12   naêm 2019</t>
  </si>
  <si>
    <t>Thaùng 10+11  naêm 2019</t>
  </si>
  <si>
    <t xml:space="preserve">                 Ngaøy    30    thaùng   11   naêm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</si>
</sst>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&quot;ñ&quot;"/>
    <numFmt numFmtId="166" formatCode="_(* #,##0_);_(* \(#,##0\);_(* &quot;-&quot;??_);_(@_)"/>
  </numFmts>
  <fonts count="6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1"/>
      <color theme="1"/>
      <name val="VNI-Times"/>
    </font>
    <font>
      <sz val="12"/>
      <color theme="1"/>
      <name val="VNI-Times"/>
    </font>
    <font>
      <sz val="13"/>
      <color theme="1"/>
      <name val="VNI-Times"/>
    </font>
    <font>
      <b/>
      <sz val="10"/>
      <color theme="1"/>
      <name val="VNI-Times"/>
    </font>
    <font>
      <b/>
      <sz val="9"/>
      <color theme="1"/>
      <name val="VNI-Times"/>
    </font>
    <font>
      <i/>
      <sz val="9"/>
      <color theme="1"/>
      <name val="VNI-Times"/>
    </font>
    <font>
      <b/>
      <sz val="14"/>
      <color theme="1"/>
      <name val="VNI-Times"/>
    </font>
    <font>
      <b/>
      <sz val="13"/>
      <color rgb="FFFF0000"/>
      <name val="VNI-Times"/>
    </font>
    <font>
      <b/>
      <sz val="13"/>
      <color indexed="10"/>
      <name val="VNI-Times"/>
    </font>
    <font>
      <sz val="9"/>
      <color theme="1"/>
      <name val="VNI-Times"/>
    </font>
    <font>
      <sz val="10"/>
      <color theme="1"/>
      <name val="VNI-Times"/>
    </font>
    <font>
      <sz val="8"/>
      <color theme="1"/>
      <name val="VNI-Times"/>
    </font>
    <font>
      <b/>
      <sz val="11"/>
      <color rgb="FFFF0000"/>
      <name val="VNI-Times"/>
    </font>
    <font>
      <sz val="11"/>
      <color theme="1"/>
      <name val="VNI-Times"/>
    </font>
    <font>
      <sz val="12"/>
      <color theme="1"/>
      <name val="Times New Roman"/>
      <family val="1"/>
    </font>
    <font>
      <sz val="11"/>
      <name val="VNI-Times"/>
    </font>
    <font>
      <sz val="13"/>
      <color rgb="FFFF0000"/>
      <name val="VNI-Times"/>
    </font>
    <font>
      <b/>
      <sz val="8"/>
      <color theme="1"/>
      <name val="VNI-Times"/>
    </font>
    <font>
      <b/>
      <sz val="9"/>
      <color indexed="10"/>
      <name val="VNI-Times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VNI-Times"/>
    </font>
    <font>
      <sz val="11"/>
      <color indexed="10"/>
      <name val="VNI-Times"/>
    </font>
    <font>
      <b/>
      <sz val="13"/>
      <color theme="1"/>
      <name val="VNI-Times"/>
    </font>
    <font>
      <sz val="14"/>
      <color theme="1"/>
      <name val="VNI-Times"/>
    </font>
    <font>
      <i/>
      <sz val="13"/>
      <color theme="1"/>
      <name val="VNI-Times"/>
    </font>
    <font>
      <i/>
      <sz val="11"/>
      <color theme="1"/>
      <name val="VNI-Times"/>
    </font>
    <font>
      <sz val="12"/>
      <color rgb="FFFF0000"/>
      <name val="VNI-Times"/>
    </font>
    <font>
      <b/>
      <sz val="10"/>
      <color rgb="FFFF0000"/>
      <name val="VNI-Times"/>
    </font>
    <font>
      <b/>
      <sz val="9"/>
      <color rgb="FFFF0000"/>
      <name val="VNI-Times"/>
    </font>
    <font>
      <b/>
      <sz val="14"/>
      <color rgb="FFFF0000"/>
      <name val="VNI-Times"/>
    </font>
    <font>
      <sz val="9"/>
      <color rgb="FFFF0000"/>
      <name val="VNI-Times"/>
    </font>
    <font>
      <sz val="10"/>
      <color rgb="FFFF0000"/>
      <name val="VNI-Times"/>
    </font>
    <font>
      <sz val="8"/>
      <color rgb="FFFF0000"/>
      <name val="VNI-Times"/>
    </font>
    <font>
      <sz val="11"/>
      <color rgb="FFFF0000"/>
      <name val="VNI-Times"/>
    </font>
    <font>
      <sz val="12"/>
      <color rgb="FFFF0000"/>
      <name val="Times New Roman"/>
      <family val="1"/>
    </font>
    <font>
      <sz val="9"/>
      <color rgb="FFFF0000"/>
      <name val="Times New Roman"/>
      <family val="1"/>
    </font>
    <font>
      <b/>
      <sz val="8"/>
      <color rgb="FFFF0000"/>
      <name val="VNI-Times"/>
    </font>
    <font>
      <b/>
      <sz val="12"/>
      <color rgb="FFFF0000"/>
      <name val="VNI-Times"/>
    </font>
    <font>
      <sz val="14"/>
      <color rgb="FFFF0000"/>
      <name val="VNI-Times"/>
    </font>
    <font>
      <i/>
      <sz val="13"/>
      <color rgb="FFFF0000"/>
      <name val="VNI-Times"/>
    </font>
    <font>
      <i/>
      <sz val="11"/>
      <color rgb="FFFF0000"/>
      <name val="VNI-Times"/>
    </font>
    <font>
      <i/>
      <sz val="9"/>
      <color rgb="FFFF0000"/>
      <name val="VNI-Times"/>
    </font>
    <font>
      <b/>
      <sz val="11"/>
      <color theme="7"/>
      <name val="VNI-Times"/>
    </font>
    <font>
      <sz val="12"/>
      <color theme="7"/>
      <name val="VNI-Times"/>
    </font>
    <font>
      <sz val="13"/>
      <color theme="7"/>
      <name val="VNI-Times"/>
    </font>
    <font>
      <b/>
      <sz val="10"/>
      <color theme="7"/>
      <name val="VNI-Times"/>
    </font>
    <font>
      <i/>
      <sz val="9"/>
      <color theme="7"/>
      <name val="VNI-Times"/>
    </font>
    <font>
      <b/>
      <sz val="14"/>
      <color theme="7"/>
      <name val="VNI-Times"/>
    </font>
    <font>
      <b/>
      <sz val="13"/>
      <color theme="7"/>
      <name val="VNI-Times"/>
    </font>
    <font>
      <sz val="9"/>
      <color theme="7"/>
      <name val="VNI-Times"/>
    </font>
    <font>
      <sz val="10"/>
      <color theme="7"/>
      <name val="VNI-Times"/>
    </font>
    <font>
      <sz val="11"/>
      <color theme="7"/>
      <name val="VNI-Times"/>
    </font>
    <font>
      <sz val="12"/>
      <color theme="7"/>
      <name val="Times New Roman"/>
      <family val="1"/>
    </font>
    <font>
      <b/>
      <sz val="12"/>
      <color theme="7"/>
      <name val="Times New Roman"/>
      <family val="1"/>
    </font>
    <font>
      <b/>
      <sz val="12"/>
      <color theme="7"/>
      <name val="VNI-Times"/>
    </font>
    <font>
      <sz val="14"/>
      <color theme="7"/>
      <name val="VNI-Times"/>
    </font>
    <font>
      <i/>
      <sz val="13"/>
      <color theme="7"/>
      <name val="VNI-Times"/>
    </font>
    <font>
      <i/>
      <sz val="11"/>
      <color theme="7"/>
      <name val="VNI-Times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3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5" xfId="0" quotePrefix="1" applyFont="1" applyBorder="1" applyAlignment="1">
      <alignment horizontal="center"/>
    </xf>
    <xf numFmtId="0" fontId="11" fillId="0" borderId="0" xfId="0" quotePrefix="1" applyFont="1" applyAlignment="1">
      <alignment horizontal="center"/>
    </xf>
    <xf numFmtId="0" fontId="4" fillId="0" borderId="6" xfId="0" quotePrefix="1" applyFont="1" applyBorder="1" applyAlignment="1">
      <alignment horizontal="center"/>
    </xf>
    <xf numFmtId="165" fontId="15" fillId="0" borderId="7" xfId="1" applyNumberFormat="1" applyFont="1" applyBorder="1" applyAlignment="1">
      <alignment horizontal="right"/>
    </xf>
    <xf numFmtId="3" fontId="16" fillId="0" borderId="6" xfId="0" applyNumberFormat="1" applyFont="1" applyBorder="1"/>
    <xf numFmtId="3" fontId="16" fillId="0" borderId="6" xfId="0" applyNumberFormat="1" applyFont="1" applyBorder="1" applyAlignment="1">
      <alignment horizontal="right"/>
    </xf>
    <xf numFmtId="3" fontId="16" fillId="0" borderId="1" xfId="0" applyNumberFormat="1" applyFont="1" applyBorder="1"/>
    <xf numFmtId="165" fontId="17" fillId="0" borderId="0" xfId="1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center"/>
    </xf>
    <xf numFmtId="0" fontId="18" fillId="0" borderId="0" xfId="0" quotePrefix="1" applyFont="1" applyAlignment="1">
      <alignment horizontal="center"/>
    </xf>
    <xf numFmtId="165" fontId="15" fillId="0" borderId="0" xfId="1" applyNumberFormat="1" applyFont="1" applyBorder="1" applyAlignment="1">
      <alignment horizontal="right"/>
    </xf>
    <xf numFmtId="3" fontId="16" fillId="0" borderId="0" xfId="0" applyNumberFormat="1" applyFont="1"/>
    <xf numFmtId="3" fontId="16" fillId="0" borderId="0" xfId="0" applyNumberFormat="1" applyFont="1" applyAlignment="1">
      <alignment horizontal="center"/>
    </xf>
    <xf numFmtId="0" fontId="4" fillId="0" borderId="8" xfId="0" quotePrefix="1" applyFont="1" applyBorder="1" applyAlignment="1">
      <alignment horizontal="center"/>
    </xf>
    <xf numFmtId="165" fontId="15" fillId="0" borderId="9" xfId="1" applyNumberFormat="1" applyFont="1" applyBorder="1" applyAlignment="1">
      <alignment horizontal="right"/>
    </xf>
    <xf numFmtId="3" fontId="16" fillId="0" borderId="8" xfId="0" applyNumberFormat="1" applyFont="1" applyBorder="1"/>
    <xf numFmtId="3" fontId="16" fillId="0" borderId="8" xfId="0" applyNumberFormat="1" applyFont="1" applyBorder="1" applyAlignment="1">
      <alignment horizontal="right"/>
    </xf>
    <xf numFmtId="3" fontId="16" fillId="0" borderId="10" xfId="0" applyNumberFormat="1" applyFont="1" applyBorder="1"/>
    <xf numFmtId="165" fontId="2" fillId="0" borderId="11" xfId="0" applyNumberFormat="1" applyFont="1" applyBorder="1"/>
    <xf numFmtId="0" fontId="4" fillId="0" borderId="12" xfId="0" applyFont="1" applyBorder="1"/>
    <xf numFmtId="165" fontId="15" fillId="0" borderId="3" xfId="0" applyNumberFormat="1" applyFont="1" applyBorder="1"/>
    <xf numFmtId="165" fontId="2" fillId="0" borderId="3" xfId="0" applyNumberFormat="1" applyFont="1" applyBorder="1"/>
    <xf numFmtId="165" fontId="19" fillId="0" borderId="3" xfId="0" applyNumberFormat="1" applyFont="1" applyBorder="1"/>
    <xf numFmtId="165" fontId="20" fillId="0" borderId="0" xfId="1" applyNumberFormat="1" applyFont="1" applyFill="1" applyBorder="1" applyAlignment="1">
      <alignment horizontal="right"/>
    </xf>
    <xf numFmtId="3" fontId="21" fillId="0" borderId="11" xfId="0" applyNumberFormat="1" applyFont="1" applyBorder="1"/>
    <xf numFmtId="0" fontId="6" fillId="0" borderId="0" xfId="0" applyFont="1"/>
    <xf numFmtId="165" fontId="2" fillId="0" borderId="0" xfId="0" applyNumberFormat="1" applyFont="1"/>
    <xf numFmtId="3" fontId="22" fillId="0" borderId="0" xfId="0" applyNumberFormat="1" applyFont="1"/>
    <xf numFmtId="0" fontId="23" fillId="0" borderId="0" xfId="0" applyFont="1"/>
    <xf numFmtId="165" fontId="12" fillId="0" borderId="0" xfId="0" applyNumberFormat="1" applyFont="1"/>
    <xf numFmtId="165" fontId="15" fillId="0" borderId="0" xfId="0" applyNumberFormat="1" applyFont="1"/>
    <xf numFmtId="165" fontId="24" fillId="0" borderId="0" xfId="1" applyNumberFormat="1" applyFont="1" applyFill="1" applyBorder="1" applyAlignment="1">
      <alignment horizontal="right"/>
    </xf>
    <xf numFmtId="0" fontId="12" fillId="0" borderId="13" xfId="0" applyFont="1" applyBorder="1" applyAlignment="1">
      <alignment horizontal="center"/>
    </xf>
    <xf numFmtId="0" fontId="4" fillId="0" borderId="13" xfId="0" applyFont="1" applyBorder="1"/>
    <xf numFmtId="165" fontId="15" fillId="0" borderId="13" xfId="0" applyNumberFormat="1" applyFont="1" applyBorder="1"/>
    <xf numFmtId="0" fontId="4" fillId="0" borderId="14" xfId="0" quotePrefix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/>
    <xf numFmtId="165" fontId="15" fillId="0" borderId="14" xfId="1" applyNumberFormat="1" applyFont="1" applyBorder="1" applyAlignment="1">
      <alignment horizontal="right"/>
    </xf>
    <xf numFmtId="165" fontId="4" fillId="0" borderId="14" xfId="0" applyNumberFormat="1" applyFont="1" applyBorder="1"/>
    <xf numFmtId="165" fontId="15" fillId="0" borderId="14" xfId="0" applyNumberFormat="1" applyFont="1" applyBorder="1"/>
    <xf numFmtId="0" fontId="4" fillId="0" borderId="0" xfId="0" applyFont="1" applyAlignment="1">
      <alignment horizontal="center"/>
    </xf>
    <xf numFmtId="165" fontId="4" fillId="0" borderId="0" xfId="0" applyNumberFormat="1" applyFont="1"/>
    <xf numFmtId="3" fontId="4" fillId="0" borderId="14" xfId="0" applyNumberFormat="1" applyFont="1" applyBorder="1"/>
    <xf numFmtId="0" fontId="4" fillId="0" borderId="15" xfId="0" quotePrefix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165" fontId="15" fillId="0" borderId="15" xfId="1" applyNumberFormat="1" applyFont="1" applyBorder="1" applyAlignment="1">
      <alignment horizontal="right"/>
    </xf>
    <xf numFmtId="165" fontId="4" fillId="0" borderId="15" xfId="0" applyNumberFormat="1" applyFont="1" applyBorder="1"/>
    <xf numFmtId="0" fontId="25" fillId="0" borderId="0" xfId="0" applyFont="1"/>
    <xf numFmtId="0" fontId="2" fillId="0" borderId="0" xfId="0" applyFont="1" applyAlignment="1">
      <alignment horizontal="center"/>
    </xf>
    <xf numFmtId="166" fontId="4" fillId="0" borderId="0" xfId="0" applyNumberFormat="1" applyFont="1" applyAlignment="1">
      <alignment horizontal="centerContinuous"/>
    </xf>
    <xf numFmtId="0" fontId="26" fillId="0" borderId="0" xfId="0" applyFont="1"/>
    <xf numFmtId="0" fontId="8" fillId="0" borderId="0" xfId="0" applyFont="1" applyAlignment="1">
      <alignment horizontal="center"/>
    </xf>
    <xf numFmtId="166" fontId="11" fillId="0" borderId="0" xfId="0" applyNumberFormat="1" applyFont="1"/>
    <xf numFmtId="166" fontId="27" fillId="0" borderId="0" xfId="0" applyNumberFormat="1" applyFont="1"/>
    <xf numFmtId="0" fontId="2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6" fontId="25" fillId="0" borderId="0" xfId="0" applyNumberFormat="1" applyFont="1"/>
    <xf numFmtId="0" fontId="12" fillId="0" borderId="0" xfId="0" applyFont="1"/>
    <xf numFmtId="0" fontId="5" fillId="0" borderId="0" xfId="0" applyFont="1"/>
    <xf numFmtId="0" fontId="14" fillId="0" borderId="0" xfId="0" applyFont="1"/>
    <xf numFmtId="0" fontId="29" fillId="0" borderId="0" xfId="0" applyFont="1"/>
    <xf numFmtId="0" fontId="18" fillId="0" borderId="0" xfId="0" applyFont="1"/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3" fontId="29" fillId="0" borderId="0" xfId="0" applyNumberFormat="1" applyFont="1"/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5" xfId="0" quotePrefix="1" applyFont="1" applyBorder="1" applyAlignment="1">
      <alignment horizontal="center"/>
    </xf>
    <xf numFmtId="0" fontId="18" fillId="0" borderId="6" xfId="0" quotePrefix="1" applyFont="1" applyBorder="1" applyAlignment="1">
      <alignment horizontal="center"/>
    </xf>
    <xf numFmtId="165" fontId="36" fillId="0" borderId="7" xfId="1" applyNumberFormat="1" applyFont="1" applyBorder="1" applyAlignment="1">
      <alignment horizontal="right"/>
    </xf>
    <xf numFmtId="3" fontId="37" fillId="0" borderId="6" xfId="0" applyNumberFormat="1" applyFont="1" applyBorder="1"/>
    <xf numFmtId="3" fontId="37" fillId="0" borderId="6" xfId="0" applyNumberFormat="1" applyFont="1" applyBorder="1" applyAlignment="1">
      <alignment horizontal="right"/>
    </xf>
    <xf numFmtId="0" fontId="18" fillId="0" borderId="8" xfId="0" quotePrefix="1" applyFont="1" applyBorder="1" applyAlignment="1">
      <alignment horizontal="center"/>
    </xf>
    <xf numFmtId="165" fontId="36" fillId="0" borderId="9" xfId="1" applyNumberFormat="1" applyFont="1" applyBorder="1" applyAlignment="1">
      <alignment horizontal="right"/>
    </xf>
    <xf numFmtId="3" fontId="37" fillId="0" borderId="8" xfId="0" applyNumberFormat="1" applyFont="1" applyBorder="1"/>
    <xf numFmtId="3" fontId="37" fillId="0" borderId="8" xfId="0" applyNumberFormat="1" applyFont="1" applyBorder="1" applyAlignment="1">
      <alignment horizontal="right"/>
    </xf>
    <xf numFmtId="0" fontId="18" fillId="0" borderId="16" xfId="0" quotePrefix="1" applyFont="1" applyBorder="1" applyAlignment="1">
      <alignment horizontal="center"/>
    </xf>
    <xf numFmtId="0" fontId="18" fillId="0" borderId="17" xfId="0" quotePrefix="1" applyFont="1" applyBorder="1" applyAlignment="1">
      <alignment horizontal="center"/>
    </xf>
    <xf numFmtId="165" fontId="36" fillId="0" borderId="8" xfId="1" applyNumberFormat="1" applyFont="1" applyBorder="1" applyAlignment="1">
      <alignment horizontal="right"/>
    </xf>
    <xf numFmtId="165" fontId="36" fillId="0" borderId="18" xfId="1" applyNumberFormat="1" applyFont="1" applyBorder="1" applyAlignment="1">
      <alignment horizontal="right"/>
    </xf>
    <xf numFmtId="3" fontId="37" fillId="0" borderId="16" xfId="0" applyNumberFormat="1" applyFont="1" applyBorder="1"/>
    <xf numFmtId="0" fontId="18" fillId="0" borderId="19" xfId="0" quotePrefix="1" applyFont="1" applyBorder="1" applyAlignment="1">
      <alignment horizontal="center"/>
    </xf>
    <xf numFmtId="0" fontId="18" fillId="0" borderId="20" xfId="0" quotePrefix="1" applyFont="1" applyBorder="1" applyAlignment="1">
      <alignment horizontal="center"/>
    </xf>
    <xf numFmtId="165" fontId="36" fillId="0" borderId="19" xfId="1" applyNumberFormat="1" applyFont="1" applyBorder="1" applyAlignment="1">
      <alignment horizontal="right"/>
    </xf>
    <xf numFmtId="165" fontId="36" fillId="0" borderId="21" xfId="1" applyNumberFormat="1" applyFont="1" applyBorder="1" applyAlignment="1">
      <alignment horizontal="right"/>
    </xf>
    <xf numFmtId="3" fontId="37" fillId="0" borderId="19" xfId="0" applyNumberFormat="1" applyFont="1" applyBorder="1"/>
    <xf numFmtId="3" fontId="37" fillId="0" borderId="19" xfId="0" applyNumberFormat="1" applyFont="1" applyBorder="1" applyAlignment="1">
      <alignment horizontal="right"/>
    </xf>
    <xf numFmtId="3" fontId="38" fillId="0" borderId="19" xfId="0" applyNumberFormat="1" applyFont="1" applyBorder="1" applyAlignment="1">
      <alignment horizontal="right"/>
    </xf>
    <xf numFmtId="165" fontId="14" fillId="0" borderId="11" xfId="0" applyNumberFormat="1" applyFont="1" applyBorder="1"/>
    <xf numFmtId="0" fontId="18" fillId="0" borderId="12" xfId="0" applyFont="1" applyBorder="1"/>
    <xf numFmtId="165" fontId="36" fillId="0" borderId="3" xfId="0" applyNumberFormat="1" applyFont="1" applyBorder="1"/>
    <xf numFmtId="165" fontId="14" fillId="0" borderId="3" xfId="0" applyNumberFormat="1" applyFont="1" applyBorder="1"/>
    <xf numFmtId="165" fontId="39" fillId="0" borderId="3" xfId="0" applyNumberFormat="1" applyFont="1" applyBorder="1"/>
    <xf numFmtId="0" fontId="40" fillId="0" borderId="0" xfId="0" applyFont="1"/>
    <xf numFmtId="165" fontId="34" fillId="0" borderId="0" xfId="0" applyNumberFormat="1" applyFont="1"/>
    <xf numFmtId="165" fontId="36" fillId="0" borderId="0" xfId="0" applyNumberFormat="1" applyFont="1"/>
    <xf numFmtId="0" fontId="34" fillId="0" borderId="13" xfId="0" applyFont="1" applyBorder="1" applyAlignment="1">
      <alignment horizontal="center"/>
    </xf>
    <xf numFmtId="0" fontId="18" fillId="0" borderId="13" xfId="0" applyFont="1" applyBorder="1"/>
    <xf numFmtId="165" fontId="36" fillId="0" borderId="13" xfId="0" applyNumberFormat="1" applyFont="1" applyBorder="1"/>
    <xf numFmtId="0" fontId="18" fillId="0" borderId="14" xfId="0" quotePrefix="1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4" xfId="0" applyFont="1" applyBorder="1"/>
    <xf numFmtId="165" fontId="36" fillId="0" borderId="14" xfId="1" applyNumberFormat="1" applyFont="1" applyBorder="1" applyAlignment="1">
      <alignment horizontal="right"/>
    </xf>
    <xf numFmtId="165" fontId="18" fillId="0" borderId="14" xfId="0" applyNumberFormat="1" applyFont="1" applyBorder="1"/>
    <xf numFmtId="165" fontId="36" fillId="0" borderId="14" xfId="0" applyNumberFormat="1" applyFont="1" applyBorder="1"/>
    <xf numFmtId="3" fontId="18" fillId="0" borderId="14" xfId="0" applyNumberFormat="1" applyFont="1" applyBorder="1"/>
    <xf numFmtId="0" fontId="18" fillId="0" borderId="15" xfId="0" quotePrefix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5" xfId="0" applyFont="1" applyBorder="1"/>
    <xf numFmtId="165" fontId="36" fillId="0" borderId="15" xfId="1" applyNumberFormat="1" applyFont="1" applyBorder="1" applyAlignment="1">
      <alignment horizontal="right"/>
    </xf>
    <xf numFmtId="165" fontId="18" fillId="0" borderId="15" xfId="0" applyNumberFormat="1" applyFont="1" applyBorder="1"/>
    <xf numFmtId="0" fontId="9" fillId="0" borderId="0" xfId="0" applyFont="1"/>
    <xf numFmtId="0" fontId="14" fillId="0" borderId="0" xfId="0" applyFont="1" applyAlignment="1">
      <alignment horizontal="center"/>
    </xf>
    <xf numFmtId="166" fontId="18" fillId="0" borderId="0" xfId="0" applyNumberFormat="1" applyFont="1" applyAlignment="1">
      <alignment horizontal="centerContinuous"/>
    </xf>
    <xf numFmtId="0" fontId="41" fillId="0" borderId="0" xfId="0" applyFont="1"/>
    <xf numFmtId="0" fontId="32" fillId="0" borderId="0" xfId="0" applyFont="1" applyAlignment="1">
      <alignment horizontal="center"/>
    </xf>
    <xf numFmtId="166" fontId="33" fillId="0" borderId="0" xfId="0" applyNumberFormat="1" applyFont="1"/>
    <xf numFmtId="166" fontId="42" fillId="0" borderId="0" xfId="0" applyNumberFormat="1" applyFont="1"/>
    <xf numFmtId="0" fontId="43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166" fontId="9" fillId="0" borderId="0" xfId="0" applyNumberFormat="1" applyFont="1"/>
    <xf numFmtId="0" fontId="34" fillId="0" borderId="0" xfId="0" applyFont="1"/>
    <xf numFmtId="0" fontId="30" fillId="0" borderId="0" xfId="0" applyFont="1"/>
    <xf numFmtId="165" fontId="18" fillId="0" borderId="0" xfId="0" applyNumberFormat="1" applyFont="1"/>
    <xf numFmtId="0" fontId="18" fillId="0" borderId="1" xfId="0" quotePrefix="1" applyFont="1" applyBorder="1" applyAlignment="1">
      <alignment horizontal="center"/>
    </xf>
    <xf numFmtId="165" fontId="36" fillId="0" borderId="22" xfId="1" applyNumberFormat="1" applyFont="1" applyBorder="1" applyAlignment="1">
      <alignment horizontal="right"/>
    </xf>
    <xf numFmtId="3" fontId="37" fillId="0" borderId="1" xfId="0" applyNumberFormat="1" applyFont="1" applyBorder="1"/>
    <xf numFmtId="3" fontId="37" fillId="0" borderId="1" xfId="0" applyNumberFormat="1" applyFont="1" applyBorder="1" applyAlignment="1">
      <alignment horizontal="right"/>
    </xf>
    <xf numFmtId="0" fontId="18" fillId="0" borderId="4" xfId="0" quotePrefix="1" applyFont="1" applyBorder="1" applyAlignment="1">
      <alignment horizontal="center"/>
    </xf>
    <xf numFmtId="165" fontId="36" fillId="0" borderId="23" xfId="1" applyNumberFormat="1" applyFont="1" applyBorder="1" applyAlignment="1">
      <alignment horizontal="right"/>
    </xf>
    <xf numFmtId="3" fontId="37" fillId="0" borderId="4" xfId="0" applyNumberFormat="1" applyFont="1" applyBorder="1"/>
    <xf numFmtId="3" fontId="37" fillId="0" borderId="4" xfId="0" applyNumberFormat="1" applyFont="1" applyBorder="1" applyAlignment="1">
      <alignment horizontal="right"/>
    </xf>
    <xf numFmtId="3" fontId="23" fillId="0" borderId="0" xfId="0" applyNumberFormat="1" applyFont="1"/>
    <xf numFmtId="0" fontId="44" fillId="0" borderId="0" xfId="0" applyFont="1" applyAlignment="1">
      <alignment horizontal="center"/>
    </xf>
    <xf numFmtId="3" fontId="37" fillId="0" borderId="1" xfId="0" applyNumberFormat="1" applyFont="1" applyBorder="1" applyAlignment="1">
      <alignment horizontal="center"/>
    </xf>
    <xf numFmtId="0" fontId="18" fillId="0" borderId="24" xfId="0" quotePrefix="1" applyFont="1" applyBorder="1" applyAlignment="1">
      <alignment horizontal="center"/>
    </xf>
    <xf numFmtId="165" fontId="36" fillId="0" borderId="25" xfId="1" applyNumberFormat="1" applyFont="1" applyBorder="1" applyAlignment="1">
      <alignment horizontal="right"/>
    </xf>
    <xf numFmtId="3" fontId="37" fillId="0" borderId="5" xfId="0" applyNumberFormat="1" applyFont="1" applyBorder="1"/>
    <xf numFmtId="3" fontId="37" fillId="0" borderId="10" xfId="0" applyNumberFormat="1" applyFont="1" applyBorder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/>
    <xf numFmtId="165" fontId="47" fillId="0" borderId="0" xfId="0" applyNumberFormat="1" applyFont="1"/>
    <xf numFmtId="0" fontId="52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53" fillId="0" borderId="2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/>
    </xf>
    <xf numFmtId="0" fontId="53" fillId="0" borderId="4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/>
    </xf>
    <xf numFmtId="0" fontId="52" fillId="0" borderId="5" xfId="0" applyFont="1" applyBorder="1" applyAlignment="1">
      <alignment horizontal="center"/>
    </xf>
    <xf numFmtId="0" fontId="53" fillId="0" borderId="5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2" fillId="0" borderId="5" xfId="0" quotePrefix="1" applyFont="1" applyBorder="1" applyAlignment="1">
      <alignment horizontal="center"/>
    </xf>
    <xf numFmtId="0" fontId="47" fillId="0" borderId="1" xfId="0" quotePrefix="1" applyFont="1" applyBorder="1" applyAlignment="1">
      <alignment horizontal="center"/>
    </xf>
    <xf numFmtId="165" fontId="54" fillId="0" borderId="22" xfId="1" applyNumberFormat="1" applyFont="1" applyBorder="1" applyAlignment="1">
      <alignment horizontal="right"/>
    </xf>
    <xf numFmtId="3" fontId="55" fillId="0" borderId="1" xfId="0" applyNumberFormat="1" applyFont="1" applyBorder="1"/>
    <xf numFmtId="3" fontId="55" fillId="0" borderId="1" xfId="0" applyNumberFormat="1" applyFont="1" applyBorder="1" applyAlignment="1">
      <alignment horizontal="center"/>
    </xf>
    <xf numFmtId="0" fontId="47" fillId="0" borderId="8" xfId="0" quotePrefix="1" applyFont="1" applyBorder="1" applyAlignment="1">
      <alignment horizontal="center"/>
    </xf>
    <xf numFmtId="165" fontId="54" fillId="0" borderId="9" xfId="1" applyNumberFormat="1" applyFont="1" applyBorder="1" applyAlignment="1">
      <alignment horizontal="right"/>
    </xf>
    <xf numFmtId="3" fontId="55" fillId="0" borderId="8" xfId="0" applyNumberFormat="1" applyFont="1" applyBorder="1"/>
    <xf numFmtId="0" fontId="47" fillId="0" borderId="24" xfId="0" quotePrefix="1" applyFont="1" applyBorder="1" applyAlignment="1">
      <alignment horizontal="center"/>
    </xf>
    <xf numFmtId="165" fontId="54" fillId="0" borderId="25" xfId="1" applyNumberFormat="1" applyFont="1" applyBorder="1" applyAlignment="1">
      <alignment horizontal="right"/>
    </xf>
    <xf numFmtId="3" fontId="55" fillId="0" borderId="5" xfId="0" applyNumberFormat="1" applyFont="1" applyBorder="1"/>
    <xf numFmtId="3" fontId="55" fillId="0" borderId="10" xfId="0" applyNumberFormat="1" applyFont="1" applyBorder="1"/>
    <xf numFmtId="165" fontId="45" fillId="0" borderId="11" xfId="0" applyNumberFormat="1" applyFont="1" applyBorder="1"/>
    <xf numFmtId="0" fontId="47" fillId="0" borderId="12" xfId="0" applyFont="1" applyBorder="1"/>
    <xf numFmtId="165" fontId="54" fillId="0" borderId="3" xfId="0" applyNumberFormat="1" applyFont="1" applyBorder="1"/>
    <xf numFmtId="3" fontId="56" fillId="0" borderId="11" xfId="0" applyNumberFormat="1" applyFont="1" applyBorder="1"/>
    <xf numFmtId="0" fontId="57" fillId="0" borderId="0" xfId="0" applyFont="1"/>
    <xf numFmtId="0" fontId="53" fillId="0" borderId="13" xfId="0" applyFont="1" applyBorder="1" applyAlignment="1">
      <alignment horizontal="center"/>
    </xf>
    <xf numFmtId="0" fontId="47" fillId="0" borderId="13" xfId="0" applyFont="1" applyBorder="1"/>
    <xf numFmtId="0" fontId="47" fillId="0" borderId="14" xfId="0" quotePrefix="1" applyFont="1" applyBorder="1" applyAlignment="1">
      <alignment horizontal="center"/>
    </xf>
    <xf numFmtId="0" fontId="47" fillId="0" borderId="14" xfId="0" applyFont="1" applyBorder="1" applyAlignment="1">
      <alignment horizontal="center"/>
    </xf>
    <xf numFmtId="0" fontId="47" fillId="0" borderId="14" xfId="0" applyFont="1" applyBorder="1"/>
    <xf numFmtId="165" fontId="54" fillId="0" borderId="14" xfId="1" applyNumberFormat="1" applyFont="1" applyBorder="1" applyAlignment="1">
      <alignment horizontal="right"/>
    </xf>
    <xf numFmtId="165" fontId="47" fillId="0" borderId="14" xfId="0" applyNumberFormat="1" applyFont="1" applyBorder="1"/>
    <xf numFmtId="165" fontId="54" fillId="0" borderId="14" xfId="0" applyNumberFormat="1" applyFont="1" applyBorder="1"/>
    <xf numFmtId="3" fontId="47" fillId="0" borderId="14" xfId="0" applyNumberFormat="1" applyFont="1" applyBorder="1"/>
    <xf numFmtId="0" fontId="47" fillId="0" borderId="15" xfId="0" quotePrefix="1" applyFont="1" applyBorder="1" applyAlignment="1">
      <alignment horizontal="center"/>
    </xf>
    <xf numFmtId="0" fontId="47" fillId="0" borderId="15" xfId="0" applyFont="1" applyBorder="1" applyAlignment="1">
      <alignment horizontal="center"/>
    </xf>
    <xf numFmtId="0" fontId="47" fillId="0" borderId="15" xfId="0" applyFont="1" applyBorder="1"/>
    <xf numFmtId="165" fontId="54" fillId="0" borderId="15" xfId="1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166" fontId="47" fillId="0" borderId="0" xfId="0" applyNumberFormat="1" applyFont="1" applyAlignment="1">
      <alignment horizontal="centerContinuous"/>
    </xf>
    <xf numFmtId="0" fontId="58" fillId="0" borderId="0" xfId="0" applyFont="1"/>
    <xf numFmtId="0" fontId="50" fillId="0" borderId="0" xfId="0" applyFont="1" applyAlignment="1">
      <alignment horizontal="center"/>
    </xf>
    <xf numFmtId="166" fontId="52" fillId="0" borderId="0" xfId="0" applyNumberFormat="1" applyFont="1"/>
    <xf numFmtId="166" fontId="59" fillId="0" borderId="0" xfId="0" applyNumberFormat="1" applyFont="1"/>
    <xf numFmtId="0" fontId="60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166" fontId="51" fillId="0" borderId="0" xfId="0" applyNumberFormat="1" applyFont="1"/>
    <xf numFmtId="0" fontId="53" fillId="0" borderId="0" xfId="0" applyFont="1"/>
    <xf numFmtId="0" fontId="4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D5EDE-BF2B-4742-8887-6C82DC3F8051}">
  <dimension ref="A1:AC330"/>
  <sheetViews>
    <sheetView tabSelected="1" workbookViewId="0">
      <selection sqref="A1:XFD1048576"/>
    </sheetView>
  </sheetViews>
  <sheetFormatPr defaultRowHeight="15.75" x14ac:dyDescent="0.25"/>
  <cols>
    <col min="1" max="1" width="4.75" customWidth="1"/>
    <col min="2" max="2" width="5.125" customWidth="1"/>
    <col min="3" max="3" width="4.5" customWidth="1"/>
    <col min="4" max="4" width="13.125" customWidth="1"/>
    <col min="5" max="6" width="14" customWidth="1"/>
    <col min="7" max="7" width="14.5" customWidth="1"/>
    <col min="8" max="8" width="14" customWidth="1"/>
    <col min="9" max="9" width="15" customWidth="1"/>
    <col min="10" max="10" width="13.375" customWidth="1"/>
    <col min="11" max="11" width="4.625" customWidth="1"/>
    <col min="12" max="12" width="5.125" customWidth="1"/>
    <col min="13" max="13" width="6.875" customWidth="1"/>
    <col min="14" max="14" width="14.375" customWidth="1"/>
    <col min="15" max="15" width="24.875" customWidth="1"/>
    <col min="16" max="16" width="13.875" customWidth="1"/>
    <col min="17" max="17" width="5.125" customWidth="1"/>
    <col min="18" max="18" width="5.375" customWidth="1"/>
    <col min="19" max="19" width="10.25" customWidth="1"/>
    <col min="20" max="20" width="15" customWidth="1"/>
    <col min="21" max="21" width="14" customWidth="1"/>
    <col min="22" max="22" width="14.25" customWidth="1"/>
    <col min="23" max="23" width="14" customWidth="1"/>
    <col min="24" max="24" width="14.125" customWidth="1"/>
    <col min="25" max="25" width="13.375" customWidth="1"/>
    <col min="26" max="26" width="4.625" customWidth="1"/>
    <col min="27" max="27" width="5.125" customWidth="1"/>
    <col min="28" max="28" width="6.625" customWidth="1"/>
    <col min="29" max="29" width="15.125" customWidth="1"/>
    <col min="257" max="257" width="4.75" customWidth="1"/>
    <col min="258" max="258" width="5.125" customWidth="1"/>
    <col min="259" max="259" width="4.5" customWidth="1"/>
    <col min="260" max="260" width="13.125" customWidth="1"/>
    <col min="261" max="262" width="14" customWidth="1"/>
    <col min="263" max="263" width="14.5" customWidth="1"/>
    <col min="264" max="264" width="14" customWidth="1"/>
    <col min="265" max="265" width="15" customWidth="1"/>
    <col min="266" max="266" width="13.375" customWidth="1"/>
    <col min="267" max="267" width="4.625" customWidth="1"/>
    <col min="268" max="268" width="5.125" customWidth="1"/>
    <col min="269" max="269" width="6.875" customWidth="1"/>
    <col min="270" max="270" width="14.375" customWidth="1"/>
    <col min="271" max="271" width="24.875" customWidth="1"/>
    <col min="272" max="272" width="13.875" customWidth="1"/>
    <col min="273" max="273" width="5.125" customWidth="1"/>
    <col min="274" max="274" width="5.375" customWidth="1"/>
    <col min="275" max="275" width="10.25" customWidth="1"/>
    <col min="276" max="276" width="15" customWidth="1"/>
    <col min="277" max="277" width="14" customWidth="1"/>
    <col min="278" max="278" width="14.25" customWidth="1"/>
    <col min="279" max="279" width="14" customWidth="1"/>
    <col min="280" max="280" width="14.125" customWidth="1"/>
    <col min="281" max="281" width="13.375" customWidth="1"/>
    <col min="282" max="282" width="4.625" customWidth="1"/>
    <col min="283" max="283" width="5.125" customWidth="1"/>
    <col min="284" max="284" width="6.625" customWidth="1"/>
    <col min="285" max="285" width="15.125" customWidth="1"/>
    <col min="513" max="513" width="4.75" customWidth="1"/>
    <col min="514" max="514" width="5.125" customWidth="1"/>
    <col min="515" max="515" width="4.5" customWidth="1"/>
    <col min="516" max="516" width="13.125" customWidth="1"/>
    <col min="517" max="518" width="14" customWidth="1"/>
    <col min="519" max="519" width="14.5" customWidth="1"/>
    <col min="520" max="520" width="14" customWidth="1"/>
    <col min="521" max="521" width="15" customWidth="1"/>
    <col min="522" max="522" width="13.375" customWidth="1"/>
    <col min="523" max="523" width="4.625" customWidth="1"/>
    <col min="524" max="524" width="5.125" customWidth="1"/>
    <col min="525" max="525" width="6.875" customWidth="1"/>
    <col min="526" max="526" width="14.375" customWidth="1"/>
    <col min="527" max="527" width="24.875" customWidth="1"/>
    <col min="528" max="528" width="13.875" customWidth="1"/>
    <col min="529" max="529" width="5.125" customWidth="1"/>
    <col min="530" max="530" width="5.375" customWidth="1"/>
    <col min="531" max="531" width="10.25" customWidth="1"/>
    <col min="532" max="532" width="15" customWidth="1"/>
    <col min="533" max="533" width="14" customWidth="1"/>
    <col min="534" max="534" width="14.25" customWidth="1"/>
    <col min="535" max="535" width="14" customWidth="1"/>
    <col min="536" max="536" width="14.125" customWidth="1"/>
    <col min="537" max="537" width="13.375" customWidth="1"/>
    <col min="538" max="538" width="4.625" customWidth="1"/>
    <col min="539" max="539" width="5.125" customWidth="1"/>
    <col min="540" max="540" width="6.625" customWidth="1"/>
    <col min="541" max="541" width="15.125" customWidth="1"/>
    <col min="769" max="769" width="4.75" customWidth="1"/>
    <col min="770" max="770" width="5.125" customWidth="1"/>
    <col min="771" max="771" width="4.5" customWidth="1"/>
    <col min="772" max="772" width="13.125" customWidth="1"/>
    <col min="773" max="774" width="14" customWidth="1"/>
    <col min="775" max="775" width="14.5" customWidth="1"/>
    <col min="776" max="776" width="14" customWidth="1"/>
    <col min="777" max="777" width="15" customWidth="1"/>
    <col min="778" max="778" width="13.375" customWidth="1"/>
    <col min="779" max="779" width="4.625" customWidth="1"/>
    <col min="780" max="780" width="5.125" customWidth="1"/>
    <col min="781" max="781" width="6.875" customWidth="1"/>
    <col min="782" max="782" width="14.375" customWidth="1"/>
    <col min="783" max="783" width="24.875" customWidth="1"/>
    <col min="784" max="784" width="13.875" customWidth="1"/>
    <col min="785" max="785" width="5.125" customWidth="1"/>
    <col min="786" max="786" width="5.375" customWidth="1"/>
    <col min="787" max="787" width="10.25" customWidth="1"/>
    <col min="788" max="788" width="15" customWidth="1"/>
    <col min="789" max="789" width="14" customWidth="1"/>
    <col min="790" max="790" width="14.25" customWidth="1"/>
    <col min="791" max="791" width="14" customWidth="1"/>
    <col min="792" max="792" width="14.125" customWidth="1"/>
    <col min="793" max="793" width="13.375" customWidth="1"/>
    <col min="794" max="794" width="4.625" customWidth="1"/>
    <col min="795" max="795" width="5.125" customWidth="1"/>
    <col min="796" max="796" width="6.625" customWidth="1"/>
    <col min="797" max="797" width="15.125" customWidth="1"/>
    <col min="1025" max="1025" width="4.75" customWidth="1"/>
    <col min="1026" max="1026" width="5.125" customWidth="1"/>
    <col min="1027" max="1027" width="4.5" customWidth="1"/>
    <col min="1028" max="1028" width="13.125" customWidth="1"/>
    <col min="1029" max="1030" width="14" customWidth="1"/>
    <col min="1031" max="1031" width="14.5" customWidth="1"/>
    <col min="1032" max="1032" width="14" customWidth="1"/>
    <col min="1033" max="1033" width="15" customWidth="1"/>
    <col min="1034" max="1034" width="13.375" customWidth="1"/>
    <col min="1035" max="1035" width="4.625" customWidth="1"/>
    <col min="1036" max="1036" width="5.125" customWidth="1"/>
    <col min="1037" max="1037" width="6.875" customWidth="1"/>
    <col min="1038" max="1038" width="14.375" customWidth="1"/>
    <col min="1039" max="1039" width="24.875" customWidth="1"/>
    <col min="1040" max="1040" width="13.875" customWidth="1"/>
    <col min="1041" max="1041" width="5.125" customWidth="1"/>
    <col min="1042" max="1042" width="5.375" customWidth="1"/>
    <col min="1043" max="1043" width="10.25" customWidth="1"/>
    <col min="1044" max="1044" width="15" customWidth="1"/>
    <col min="1045" max="1045" width="14" customWidth="1"/>
    <col min="1046" max="1046" width="14.25" customWidth="1"/>
    <col min="1047" max="1047" width="14" customWidth="1"/>
    <col min="1048" max="1048" width="14.125" customWidth="1"/>
    <col min="1049" max="1049" width="13.375" customWidth="1"/>
    <col min="1050" max="1050" width="4.625" customWidth="1"/>
    <col min="1051" max="1051" width="5.125" customWidth="1"/>
    <col min="1052" max="1052" width="6.625" customWidth="1"/>
    <col min="1053" max="1053" width="15.125" customWidth="1"/>
    <col min="1281" max="1281" width="4.75" customWidth="1"/>
    <col min="1282" max="1282" width="5.125" customWidth="1"/>
    <col min="1283" max="1283" width="4.5" customWidth="1"/>
    <col min="1284" max="1284" width="13.125" customWidth="1"/>
    <col min="1285" max="1286" width="14" customWidth="1"/>
    <col min="1287" max="1287" width="14.5" customWidth="1"/>
    <col min="1288" max="1288" width="14" customWidth="1"/>
    <col min="1289" max="1289" width="15" customWidth="1"/>
    <col min="1290" max="1290" width="13.375" customWidth="1"/>
    <col min="1291" max="1291" width="4.625" customWidth="1"/>
    <col min="1292" max="1292" width="5.125" customWidth="1"/>
    <col min="1293" max="1293" width="6.875" customWidth="1"/>
    <col min="1294" max="1294" width="14.375" customWidth="1"/>
    <col min="1295" max="1295" width="24.875" customWidth="1"/>
    <col min="1296" max="1296" width="13.875" customWidth="1"/>
    <col min="1297" max="1297" width="5.125" customWidth="1"/>
    <col min="1298" max="1298" width="5.375" customWidth="1"/>
    <col min="1299" max="1299" width="10.25" customWidth="1"/>
    <col min="1300" max="1300" width="15" customWidth="1"/>
    <col min="1301" max="1301" width="14" customWidth="1"/>
    <col min="1302" max="1302" width="14.25" customWidth="1"/>
    <col min="1303" max="1303" width="14" customWidth="1"/>
    <col min="1304" max="1304" width="14.125" customWidth="1"/>
    <col min="1305" max="1305" width="13.375" customWidth="1"/>
    <col min="1306" max="1306" width="4.625" customWidth="1"/>
    <col min="1307" max="1307" width="5.125" customWidth="1"/>
    <col min="1308" max="1308" width="6.625" customWidth="1"/>
    <col min="1309" max="1309" width="15.125" customWidth="1"/>
    <col min="1537" max="1537" width="4.75" customWidth="1"/>
    <col min="1538" max="1538" width="5.125" customWidth="1"/>
    <col min="1539" max="1539" width="4.5" customWidth="1"/>
    <col min="1540" max="1540" width="13.125" customWidth="1"/>
    <col min="1541" max="1542" width="14" customWidth="1"/>
    <col min="1543" max="1543" width="14.5" customWidth="1"/>
    <col min="1544" max="1544" width="14" customWidth="1"/>
    <col min="1545" max="1545" width="15" customWidth="1"/>
    <col min="1546" max="1546" width="13.375" customWidth="1"/>
    <col min="1547" max="1547" width="4.625" customWidth="1"/>
    <col min="1548" max="1548" width="5.125" customWidth="1"/>
    <col min="1549" max="1549" width="6.875" customWidth="1"/>
    <col min="1550" max="1550" width="14.375" customWidth="1"/>
    <col min="1551" max="1551" width="24.875" customWidth="1"/>
    <col min="1552" max="1552" width="13.875" customWidth="1"/>
    <col min="1553" max="1553" width="5.125" customWidth="1"/>
    <col min="1554" max="1554" width="5.375" customWidth="1"/>
    <col min="1555" max="1555" width="10.25" customWidth="1"/>
    <col min="1556" max="1556" width="15" customWidth="1"/>
    <col min="1557" max="1557" width="14" customWidth="1"/>
    <col min="1558" max="1558" width="14.25" customWidth="1"/>
    <col min="1559" max="1559" width="14" customWidth="1"/>
    <col min="1560" max="1560" width="14.125" customWidth="1"/>
    <col min="1561" max="1561" width="13.375" customWidth="1"/>
    <col min="1562" max="1562" width="4.625" customWidth="1"/>
    <col min="1563" max="1563" width="5.125" customWidth="1"/>
    <col min="1564" max="1564" width="6.625" customWidth="1"/>
    <col min="1565" max="1565" width="15.125" customWidth="1"/>
    <col min="1793" max="1793" width="4.75" customWidth="1"/>
    <col min="1794" max="1794" width="5.125" customWidth="1"/>
    <col min="1795" max="1795" width="4.5" customWidth="1"/>
    <col min="1796" max="1796" width="13.125" customWidth="1"/>
    <col min="1797" max="1798" width="14" customWidth="1"/>
    <col min="1799" max="1799" width="14.5" customWidth="1"/>
    <col min="1800" max="1800" width="14" customWidth="1"/>
    <col min="1801" max="1801" width="15" customWidth="1"/>
    <col min="1802" max="1802" width="13.375" customWidth="1"/>
    <col min="1803" max="1803" width="4.625" customWidth="1"/>
    <col min="1804" max="1804" width="5.125" customWidth="1"/>
    <col min="1805" max="1805" width="6.875" customWidth="1"/>
    <col min="1806" max="1806" width="14.375" customWidth="1"/>
    <col min="1807" max="1807" width="24.875" customWidth="1"/>
    <col min="1808" max="1808" width="13.875" customWidth="1"/>
    <col min="1809" max="1809" width="5.125" customWidth="1"/>
    <col min="1810" max="1810" width="5.375" customWidth="1"/>
    <col min="1811" max="1811" width="10.25" customWidth="1"/>
    <col min="1812" max="1812" width="15" customWidth="1"/>
    <col min="1813" max="1813" width="14" customWidth="1"/>
    <col min="1814" max="1814" width="14.25" customWidth="1"/>
    <col min="1815" max="1815" width="14" customWidth="1"/>
    <col min="1816" max="1816" width="14.125" customWidth="1"/>
    <col min="1817" max="1817" width="13.375" customWidth="1"/>
    <col min="1818" max="1818" width="4.625" customWidth="1"/>
    <col min="1819" max="1819" width="5.125" customWidth="1"/>
    <col min="1820" max="1820" width="6.625" customWidth="1"/>
    <col min="1821" max="1821" width="15.125" customWidth="1"/>
    <col min="2049" max="2049" width="4.75" customWidth="1"/>
    <col min="2050" max="2050" width="5.125" customWidth="1"/>
    <col min="2051" max="2051" width="4.5" customWidth="1"/>
    <col min="2052" max="2052" width="13.125" customWidth="1"/>
    <col min="2053" max="2054" width="14" customWidth="1"/>
    <col min="2055" max="2055" width="14.5" customWidth="1"/>
    <col min="2056" max="2056" width="14" customWidth="1"/>
    <col min="2057" max="2057" width="15" customWidth="1"/>
    <col min="2058" max="2058" width="13.375" customWidth="1"/>
    <col min="2059" max="2059" width="4.625" customWidth="1"/>
    <col min="2060" max="2060" width="5.125" customWidth="1"/>
    <col min="2061" max="2061" width="6.875" customWidth="1"/>
    <col min="2062" max="2062" width="14.375" customWidth="1"/>
    <col min="2063" max="2063" width="24.875" customWidth="1"/>
    <col min="2064" max="2064" width="13.875" customWidth="1"/>
    <col min="2065" max="2065" width="5.125" customWidth="1"/>
    <col min="2066" max="2066" width="5.375" customWidth="1"/>
    <col min="2067" max="2067" width="10.25" customWidth="1"/>
    <col min="2068" max="2068" width="15" customWidth="1"/>
    <col min="2069" max="2069" width="14" customWidth="1"/>
    <col min="2070" max="2070" width="14.25" customWidth="1"/>
    <col min="2071" max="2071" width="14" customWidth="1"/>
    <col min="2072" max="2072" width="14.125" customWidth="1"/>
    <col min="2073" max="2073" width="13.375" customWidth="1"/>
    <col min="2074" max="2074" width="4.625" customWidth="1"/>
    <col min="2075" max="2075" width="5.125" customWidth="1"/>
    <col min="2076" max="2076" width="6.625" customWidth="1"/>
    <col min="2077" max="2077" width="15.125" customWidth="1"/>
    <col min="2305" max="2305" width="4.75" customWidth="1"/>
    <col min="2306" max="2306" width="5.125" customWidth="1"/>
    <col min="2307" max="2307" width="4.5" customWidth="1"/>
    <col min="2308" max="2308" width="13.125" customWidth="1"/>
    <col min="2309" max="2310" width="14" customWidth="1"/>
    <col min="2311" max="2311" width="14.5" customWidth="1"/>
    <col min="2312" max="2312" width="14" customWidth="1"/>
    <col min="2313" max="2313" width="15" customWidth="1"/>
    <col min="2314" max="2314" width="13.375" customWidth="1"/>
    <col min="2315" max="2315" width="4.625" customWidth="1"/>
    <col min="2316" max="2316" width="5.125" customWidth="1"/>
    <col min="2317" max="2317" width="6.875" customWidth="1"/>
    <col min="2318" max="2318" width="14.375" customWidth="1"/>
    <col min="2319" max="2319" width="24.875" customWidth="1"/>
    <col min="2320" max="2320" width="13.875" customWidth="1"/>
    <col min="2321" max="2321" width="5.125" customWidth="1"/>
    <col min="2322" max="2322" width="5.375" customWidth="1"/>
    <col min="2323" max="2323" width="10.25" customWidth="1"/>
    <col min="2324" max="2324" width="15" customWidth="1"/>
    <col min="2325" max="2325" width="14" customWidth="1"/>
    <col min="2326" max="2326" width="14.25" customWidth="1"/>
    <col min="2327" max="2327" width="14" customWidth="1"/>
    <col min="2328" max="2328" width="14.125" customWidth="1"/>
    <col min="2329" max="2329" width="13.375" customWidth="1"/>
    <col min="2330" max="2330" width="4.625" customWidth="1"/>
    <col min="2331" max="2331" width="5.125" customWidth="1"/>
    <col min="2332" max="2332" width="6.625" customWidth="1"/>
    <col min="2333" max="2333" width="15.125" customWidth="1"/>
    <col min="2561" max="2561" width="4.75" customWidth="1"/>
    <col min="2562" max="2562" width="5.125" customWidth="1"/>
    <col min="2563" max="2563" width="4.5" customWidth="1"/>
    <col min="2564" max="2564" width="13.125" customWidth="1"/>
    <col min="2565" max="2566" width="14" customWidth="1"/>
    <col min="2567" max="2567" width="14.5" customWidth="1"/>
    <col min="2568" max="2568" width="14" customWidth="1"/>
    <col min="2569" max="2569" width="15" customWidth="1"/>
    <col min="2570" max="2570" width="13.375" customWidth="1"/>
    <col min="2571" max="2571" width="4.625" customWidth="1"/>
    <col min="2572" max="2572" width="5.125" customWidth="1"/>
    <col min="2573" max="2573" width="6.875" customWidth="1"/>
    <col min="2574" max="2574" width="14.375" customWidth="1"/>
    <col min="2575" max="2575" width="24.875" customWidth="1"/>
    <col min="2576" max="2576" width="13.875" customWidth="1"/>
    <col min="2577" max="2577" width="5.125" customWidth="1"/>
    <col min="2578" max="2578" width="5.375" customWidth="1"/>
    <col min="2579" max="2579" width="10.25" customWidth="1"/>
    <col min="2580" max="2580" width="15" customWidth="1"/>
    <col min="2581" max="2581" width="14" customWidth="1"/>
    <col min="2582" max="2582" width="14.25" customWidth="1"/>
    <col min="2583" max="2583" width="14" customWidth="1"/>
    <col min="2584" max="2584" width="14.125" customWidth="1"/>
    <col min="2585" max="2585" width="13.375" customWidth="1"/>
    <col min="2586" max="2586" width="4.625" customWidth="1"/>
    <col min="2587" max="2587" width="5.125" customWidth="1"/>
    <col min="2588" max="2588" width="6.625" customWidth="1"/>
    <col min="2589" max="2589" width="15.125" customWidth="1"/>
    <col min="2817" max="2817" width="4.75" customWidth="1"/>
    <col min="2818" max="2818" width="5.125" customWidth="1"/>
    <col min="2819" max="2819" width="4.5" customWidth="1"/>
    <col min="2820" max="2820" width="13.125" customWidth="1"/>
    <col min="2821" max="2822" width="14" customWidth="1"/>
    <col min="2823" max="2823" width="14.5" customWidth="1"/>
    <col min="2824" max="2824" width="14" customWidth="1"/>
    <col min="2825" max="2825" width="15" customWidth="1"/>
    <col min="2826" max="2826" width="13.375" customWidth="1"/>
    <col min="2827" max="2827" width="4.625" customWidth="1"/>
    <col min="2828" max="2828" width="5.125" customWidth="1"/>
    <col min="2829" max="2829" width="6.875" customWidth="1"/>
    <col min="2830" max="2830" width="14.375" customWidth="1"/>
    <col min="2831" max="2831" width="24.875" customWidth="1"/>
    <col min="2832" max="2832" width="13.875" customWidth="1"/>
    <col min="2833" max="2833" width="5.125" customWidth="1"/>
    <col min="2834" max="2834" width="5.375" customWidth="1"/>
    <col min="2835" max="2835" width="10.25" customWidth="1"/>
    <col min="2836" max="2836" width="15" customWidth="1"/>
    <col min="2837" max="2837" width="14" customWidth="1"/>
    <col min="2838" max="2838" width="14.25" customWidth="1"/>
    <col min="2839" max="2839" width="14" customWidth="1"/>
    <col min="2840" max="2840" width="14.125" customWidth="1"/>
    <col min="2841" max="2841" width="13.375" customWidth="1"/>
    <col min="2842" max="2842" width="4.625" customWidth="1"/>
    <col min="2843" max="2843" width="5.125" customWidth="1"/>
    <col min="2844" max="2844" width="6.625" customWidth="1"/>
    <col min="2845" max="2845" width="15.125" customWidth="1"/>
    <col min="3073" max="3073" width="4.75" customWidth="1"/>
    <col min="3074" max="3074" width="5.125" customWidth="1"/>
    <col min="3075" max="3075" width="4.5" customWidth="1"/>
    <col min="3076" max="3076" width="13.125" customWidth="1"/>
    <col min="3077" max="3078" width="14" customWidth="1"/>
    <col min="3079" max="3079" width="14.5" customWidth="1"/>
    <col min="3080" max="3080" width="14" customWidth="1"/>
    <col min="3081" max="3081" width="15" customWidth="1"/>
    <col min="3082" max="3082" width="13.375" customWidth="1"/>
    <col min="3083" max="3083" width="4.625" customWidth="1"/>
    <col min="3084" max="3084" width="5.125" customWidth="1"/>
    <col min="3085" max="3085" width="6.875" customWidth="1"/>
    <col min="3086" max="3086" width="14.375" customWidth="1"/>
    <col min="3087" max="3087" width="24.875" customWidth="1"/>
    <col min="3088" max="3088" width="13.875" customWidth="1"/>
    <col min="3089" max="3089" width="5.125" customWidth="1"/>
    <col min="3090" max="3090" width="5.375" customWidth="1"/>
    <col min="3091" max="3091" width="10.25" customWidth="1"/>
    <col min="3092" max="3092" width="15" customWidth="1"/>
    <col min="3093" max="3093" width="14" customWidth="1"/>
    <col min="3094" max="3094" width="14.25" customWidth="1"/>
    <col min="3095" max="3095" width="14" customWidth="1"/>
    <col min="3096" max="3096" width="14.125" customWidth="1"/>
    <col min="3097" max="3097" width="13.375" customWidth="1"/>
    <col min="3098" max="3098" width="4.625" customWidth="1"/>
    <col min="3099" max="3099" width="5.125" customWidth="1"/>
    <col min="3100" max="3100" width="6.625" customWidth="1"/>
    <col min="3101" max="3101" width="15.125" customWidth="1"/>
    <col min="3329" max="3329" width="4.75" customWidth="1"/>
    <col min="3330" max="3330" width="5.125" customWidth="1"/>
    <col min="3331" max="3331" width="4.5" customWidth="1"/>
    <col min="3332" max="3332" width="13.125" customWidth="1"/>
    <col min="3333" max="3334" width="14" customWidth="1"/>
    <col min="3335" max="3335" width="14.5" customWidth="1"/>
    <col min="3336" max="3336" width="14" customWidth="1"/>
    <col min="3337" max="3337" width="15" customWidth="1"/>
    <col min="3338" max="3338" width="13.375" customWidth="1"/>
    <col min="3339" max="3339" width="4.625" customWidth="1"/>
    <col min="3340" max="3340" width="5.125" customWidth="1"/>
    <col min="3341" max="3341" width="6.875" customWidth="1"/>
    <col min="3342" max="3342" width="14.375" customWidth="1"/>
    <col min="3343" max="3343" width="24.875" customWidth="1"/>
    <col min="3344" max="3344" width="13.875" customWidth="1"/>
    <col min="3345" max="3345" width="5.125" customWidth="1"/>
    <col min="3346" max="3346" width="5.375" customWidth="1"/>
    <col min="3347" max="3347" width="10.25" customWidth="1"/>
    <col min="3348" max="3348" width="15" customWidth="1"/>
    <col min="3349" max="3349" width="14" customWidth="1"/>
    <col min="3350" max="3350" width="14.25" customWidth="1"/>
    <col min="3351" max="3351" width="14" customWidth="1"/>
    <col min="3352" max="3352" width="14.125" customWidth="1"/>
    <col min="3353" max="3353" width="13.375" customWidth="1"/>
    <col min="3354" max="3354" width="4.625" customWidth="1"/>
    <col min="3355" max="3355" width="5.125" customWidth="1"/>
    <col min="3356" max="3356" width="6.625" customWidth="1"/>
    <col min="3357" max="3357" width="15.125" customWidth="1"/>
    <col min="3585" max="3585" width="4.75" customWidth="1"/>
    <col min="3586" max="3586" width="5.125" customWidth="1"/>
    <col min="3587" max="3587" width="4.5" customWidth="1"/>
    <col min="3588" max="3588" width="13.125" customWidth="1"/>
    <col min="3589" max="3590" width="14" customWidth="1"/>
    <col min="3591" max="3591" width="14.5" customWidth="1"/>
    <col min="3592" max="3592" width="14" customWidth="1"/>
    <col min="3593" max="3593" width="15" customWidth="1"/>
    <col min="3594" max="3594" width="13.375" customWidth="1"/>
    <col min="3595" max="3595" width="4.625" customWidth="1"/>
    <col min="3596" max="3596" width="5.125" customWidth="1"/>
    <col min="3597" max="3597" width="6.875" customWidth="1"/>
    <col min="3598" max="3598" width="14.375" customWidth="1"/>
    <col min="3599" max="3599" width="24.875" customWidth="1"/>
    <col min="3600" max="3600" width="13.875" customWidth="1"/>
    <col min="3601" max="3601" width="5.125" customWidth="1"/>
    <col min="3602" max="3602" width="5.375" customWidth="1"/>
    <col min="3603" max="3603" width="10.25" customWidth="1"/>
    <col min="3604" max="3604" width="15" customWidth="1"/>
    <col min="3605" max="3605" width="14" customWidth="1"/>
    <col min="3606" max="3606" width="14.25" customWidth="1"/>
    <col min="3607" max="3607" width="14" customWidth="1"/>
    <col min="3608" max="3608" width="14.125" customWidth="1"/>
    <col min="3609" max="3609" width="13.375" customWidth="1"/>
    <col min="3610" max="3610" width="4.625" customWidth="1"/>
    <col min="3611" max="3611" width="5.125" customWidth="1"/>
    <col min="3612" max="3612" width="6.625" customWidth="1"/>
    <col min="3613" max="3613" width="15.125" customWidth="1"/>
    <col min="3841" max="3841" width="4.75" customWidth="1"/>
    <col min="3842" max="3842" width="5.125" customWidth="1"/>
    <col min="3843" max="3843" width="4.5" customWidth="1"/>
    <col min="3844" max="3844" width="13.125" customWidth="1"/>
    <col min="3845" max="3846" width="14" customWidth="1"/>
    <col min="3847" max="3847" width="14.5" customWidth="1"/>
    <col min="3848" max="3848" width="14" customWidth="1"/>
    <col min="3849" max="3849" width="15" customWidth="1"/>
    <col min="3850" max="3850" width="13.375" customWidth="1"/>
    <col min="3851" max="3851" width="4.625" customWidth="1"/>
    <col min="3852" max="3852" width="5.125" customWidth="1"/>
    <col min="3853" max="3853" width="6.875" customWidth="1"/>
    <col min="3854" max="3854" width="14.375" customWidth="1"/>
    <col min="3855" max="3855" width="24.875" customWidth="1"/>
    <col min="3856" max="3856" width="13.875" customWidth="1"/>
    <col min="3857" max="3857" width="5.125" customWidth="1"/>
    <col min="3858" max="3858" width="5.375" customWidth="1"/>
    <col min="3859" max="3859" width="10.25" customWidth="1"/>
    <col min="3860" max="3860" width="15" customWidth="1"/>
    <col min="3861" max="3861" width="14" customWidth="1"/>
    <col min="3862" max="3862" width="14.25" customWidth="1"/>
    <col min="3863" max="3863" width="14" customWidth="1"/>
    <col min="3864" max="3864" width="14.125" customWidth="1"/>
    <col min="3865" max="3865" width="13.375" customWidth="1"/>
    <col min="3866" max="3866" width="4.625" customWidth="1"/>
    <col min="3867" max="3867" width="5.125" customWidth="1"/>
    <col min="3868" max="3868" width="6.625" customWidth="1"/>
    <col min="3869" max="3869" width="15.125" customWidth="1"/>
    <col min="4097" max="4097" width="4.75" customWidth="1"/>
    <col min="4098" max="4098" width="5.125" customWidth="1"/>
    <col min="4099" max="4099" width="4.5" customWidth="1"/>
    <col min="4100" max="4100" width="13.125" customWidth="1"/>
    <col min="4101" max="4102" width="14" customWidth="1"/>
    <col min="4103" max="4103" width="14.5" customWidth="1"/>
    <col min="4104" max="4104" width="14" customWidth="1"/>
    <col min="4105" max="4105" width="15" customWidth="1"/>
    <col min="4106" max="4106" width="13.375" customWidth="1"/>
    <col min="4107" max="4107" width="4.625" customWidth="1"/>
    <col min="4108" max="4108" width="5.125" customWidth="1"/>
    <col min="4109" max="4109" width="6.875" customWidth="1"/>
    <col min="4110" max="4110" width="14.375" customWidth="1"/>
    <col min="4111" max="4111" width="24.875" customWidth="1"/>
    <col min="4112" max="4112" width="13.875" customWidth="1"/>
    <col min="4113" max="4113" width="5.125" customWidth="1"/>
    <col min="4114" max="4114" width="5.375" customWidth="1"/>
    <col min="4115" max="4115" width="10.25" customWidth="1"/>
    <col min="4116" max="4116" width="15" customWidth="1"/>
    <col min="4117" max="4117" width="14" customWidth="1"/>
    <col min="4118" max="4118" width="14.25" customWidth="1"/>
    <col min="4119" max="4119" width="14" customWidth="1"/>
    <col min="4120" max="4120" width="14.125" customWidth="1"/>
    <col min="4121" max="4121" width="13.375" customWidth="1"/>
    <col min="4122" max="4122" width="4.625" customWidth="1"/>
    <col min="4123" max="4123" width="5.125" customWidth="1"/>
    <col min="4124" max="4124" width="6.625" customWidth="1"/>
    <col min="4125" max="4125" width="15.125" customWidth="1"/>
    <col min="4353" max="4353" width="4.75" customWidth="1"/>
    <col min="4354" max="4354" width="5.125" customWidth="1"/>
    <col min="4355" max="4355" width="4.5" customWidth="1"/>
    <col min="4356" max="4356" width="13.125" customWidth="1"/>
    <col min="4357" max="4358" width="14" customWidth="1"/>
    <col min="4359" max="4359" width="14.5" customWidth="1"/>
    <col min="4360" max="4360" width="14" customWidth="1"/>
    <col min="4361" max="4361" width="15" customWidth="1"/>
    <col min="4362" max="4362" width="13.375" customWidth="1"/>
    <col min="4363" max="4363" width="4.625" customWidth="1"/>
    <col min="4364" max="4364" width="5.125" customWidth="1"/>
    <col min="4365" max="4365" width="6.875" customWidth="1"/>
    <col min="4366" max="4366" width="14.375" customWidth="1"/>
    <col min="4367" max="4367" width="24.875" customWidth="1"/>
    <col min="4368" max="4368" width="13.875" customWidth="1"/>
    <col min="4369" max="4369" width="5.125" customWidth="1"/>
    <col min="4370" max="4370" width="5.375" customWidth="1"/>
    <col min="4371" max="4371" width="10.25" customWidth="1"/>
    <col min="4372" max="4372" width="15" customWidth="1"/>
    <col min="4373" max="4373" width="14" customWidth="1"/>
    <col min="4374" max="4374" width="14.25" customWidth="1"/>
    <col min="4375" max="4375" width="14" customWidth="1"/>
    <col min="4376" max="4376" width="14.125" customWidth="1"/>
    <col min="4377" max="4377" width="13.375" customWidth="1"/>
    <col min="4378" max="4378" width="4.625" customWidth="1"/>
    <col min="4379" max="4379" width="5.125" customWidth="1"/>
    <col min="4380" max="4380" width="6.625" customWidth="1"/>
    <col min="4381" max="4381" width="15.125" customWidth="1"/>
    <col min="4609" max="4609" width="4.75" customWidth="1"/>
    <col min="4610" max="4610" width="5.125" customWidth="1"/>
    <col min="4611" max="4611" width="4.5" customWidth="1"/>
    <col min="4612" max="4612" width="13.125" customWidth="1"/>
    <col min="4613" max="4614" width="14" customWidth="1"/>
    <col min="4615" max="4615" width="14.5" customWidth="1"/>
    <col min="4616" max="4616" width="14" customWidth="1"/>
    <col min="4617" max="4617" width="15" customWidth="1"/>
    <col min="4618" max="4618" width="13.375" customWidth="1"/>
    <col min="4619" max="4619" width="4.625" customWidth="1"/>
    <col min="4620" max="4620" width="5.125" customWidth="1"/>
    <col min="4621" max="4621" width="6.875" customWidth="1"/>
    <col min="4622" max="4622" width="14.375" customWidth="1"/>
    <col min="4623" max="4623" width="24.875" customWidth="1"/>
    <col min="4624" max="4624" width="13.875" customWidth="1"/>
    <col min="4625" max="4625" width="5.125" customWidth="1"/>
    <col min="4626" max="4626" width="5.375" customWidth="1"/>
    <col min="4627" max="4627" width="10.25" customWidth="1"/>
    <col min="4628" max="4628" width="15" customWidth="1"/>
    <col min="4629" max="4629" width="14" customWidth="1"/>
    <col min="4630" max="4630" width="14.25" customWidth="1"/>
    <col min="4631" max="4631" width="14" customWidth="1"/>
    <col min="4632" max="4632" width="14.125" customWidth="1"/>
    <col min="4633" max="4633" width="13.375" customWidth="1"/>
    <col min="4634" max="4634" width="4.625" customWidth="1"/>
    <col min="4635" max="4635" width="5.125" customWidth="1"/>
    <col min="4636" max="4636" width="6.625" customWidth="1"/>
    <col min="4637" max="4637" width="15.125" customWidth="1"/>
    <col min="4865" max="4865" width="4.75" customWidth="1"/>
    <col min="4866" max="4866" width="5.125" customWidth="1"/>
    <col min="4867" max="4867" width="4.5" customWidth="1"/>
    <col min="4868" max="4868" width="13.125" customWidth="1"/>
    <col min="4869" max="4870" width="14" customWidth="1"/>
    <col min="4871" max="4871" width="14.5" customWidth="1"/>
    <col min="4872" max="4872" width="14" customWidth="1"/>
    <col min="4873" max="4873" width="15" customWidth="1"/>
    <col min="4874" max="4874" width="13.375" customWidth="1"/>
    <col min="4875" max="4875" width="4.625" customWidth="1"/>
    <col min="4876" max="4876" width="5.125" customWidth="1"/>
    <col min="4877" max="4877" width="6.875" customWidth="1"/>
    <col min="4878" max="4878" width="14.375" customWidth="1"/>
    <col min="4879" max="4879" width="24.875" customWidth="1"/>
    <col min="4880" max="4880" width="13.875" customWidth="1"/>
    <col min="4881" max="4881" width="5.125" customWidth="1"/>
    <col min="4882" max="4882" width="5.375" customWidth="1"/>
    <col min="4883" max="4883" width="10.25" customWidth="1"/>
    <col min="4884" max="4884" width="15" customWidth="1"/>
    <col min="4885" max="4885" width="14" customWidth="1"/>
    <col min="4886" max="4886" width="14.25" customWidth="1"/>
    <col min="4887" max="4887" width="14" customWidth="1"/>
    <col min="4888" max="4888" width="14.125" customWidth="1"/>
    <col min="4889" max="4889" width="13.375" customWidth="1"/>
    <col min="4890" max="4890" width="4.625" customWidth="1"/>
    <col min="4891" max="4891" width="5.125" customWidth="1"/>
    <col min="4892" max="4892" width="6.625" customWidth="1"/>
    <col min="4893" max="4893" width="15.125" customWidth="1"/>
    <col min="5121" max="5121" width="4.75" customWidth="1"/>
    <col min="5122" max="5122" width="5.125" customWidth="1"/>
    <col min="5123" max="5123" width="4.5" customWidth="1"/>
    <col min="5124" max="5124" width="13.125" customWidth="1"/>
    <col min="5125" max="5126" width="14" customWidth="1"/>
    <col min="5127" max="5127" width="14.5" customWidth="1"/>
    <col min="5128" max="5128" width="14" customWidth="1"/>
    <col min="5129" max="5129" width="15" customWidth="1"/>
    <col min="5130" max="5130" width="13.375" customWidth="1"/>
    <col min="5131" max="5131" width="4.625" customWidth="1"/>
    <col min="5132" max="5132" width="5.125" customWidth="1"/>
    <col min="5133" max="5133" width="6.875" customWidth="1"/>
    <col min="5134" max="5134" width="14.375" customWidth="1"/>
    <col min="5135" max="5135" width="24.875" customWidth="1"/>
    <col min="5136" max="5136" width="13.875" customWidth="1"/>
    <col min="5137" max="5137" width="5.125" customWidth="1"/>
    <col min="5138" max="5138" width="5.375" customWidth="1"/>
    <col min="5139" max="5139" width="10.25" customWidth="1"/>
    <col min="5140" max="5140" width="15" customWidth="1"/>
    <col min="5141" max="5141" width="14" customWidth="1"/>
    <col min="5142" max="5142" width="14.25" customWidth="1"/>
    <col min="5143" max="5143" width="14" customWidth="1"/>
    <col min="5144" max="5144" width="14.125" customWidth="1"/>
    <col min="5145" max="5145" width="13.375" customWidth="1"/>
    <col min="5146" max="5146" width="4.625" customWidth="1"/>
    <col min="5147" max="5147" width="5.125" customWidth="1"/>
    <col min="5148" max="5148" width="6.625" customWidth="1"/>
    <col min="5149" max="5149" width="15.125" customWidth="1"/>
    <col min="5377" max="5377" width="4.75" customWidth="1"/>
    <col min="5378" max="5378" width="5.125" customWidth="1"/>
    <col min="5379" max="5379" width="4.5" customWidth="1"/>
    <col min="5380" max="5380" width="13.125" customWidth="1"/>
    <col min="5381" max="5382" width="14" customWidth="1"/>
    <col min="5383" max="5383" width="14.5" customWidth="1"/>
    <col min="5384" max="5384" width="14" customWidth="1"/>
    <col min="5385" max="5385" width="15" customWidth="1"/>
    <col min="5386" max="5386" width="13.375" customWidth="1"/>
    <col min="5387" max="5387" width="4.625" customWidth="1"/>
    <col min="5388" max="5388" width="5.125" customWidth="1"/>
    <col min="5389" max="5389" width="6.875" customWidth="1"/>
    <col min="5390" max="5390" width="14.375" customWidth="1"/>
    <col min="5391" max="5391" width="24.875" customWidth="1"/>
    <col min="5392" max="5392" width="13.875" customWidth="1"/>
    <col min="5393" max="5393" width="5.125" customWidth="1"/>
    <col min="5394" max="5394" width="5.375" customWidth="1"/>
    <col min="5395" max="5395" width="10.25" customWidth="1"/>
    <col min="5396" max="5396" width="15" customWidth="1"/>
    <col min="5397" max="5397" width="14" customWidth="1"/>
    <col min="5398" max="5398" width="14.25" customWidth="1"/>
    <col min="5399" max="5399" width="14" customWidth="1"/>
    <col min="5400" max="5400" width="14.125" customWidth="1"/>
    <col min="5401" max="5401" width="13.375" customWidth="1"/>
    <col min="5402" max="5402" width="4.625" customWidth="1"/>
    <col min="5403" max="5403" width="5.125" customWidth="1"/>
    <col min="5404" max="5404" width="6.625" customWidth="1"/>
    <col min="5405" max="5405" width="15.125" customWidth="1"/>
    <col min="5633" max="5633" width="4.75" customWidth="1"/>
    <col min="5634" max="5634" width="5.125" customWidth="1"/>
    <col min="5635" max="5635" width="4.5" customWidth="1"/>
    <col min="5636" max="5636" width="13.125" customWidth="1"/>
    <col min="5637" max="5638" width="14" customWidth="1"/>
    <col min="5639" max="5639" width="14.5" customWidth="1"/>
    <col min="5640" max="5640" width="14" customWidth="1"/>
    <col min="5641" max="5641" width="15" customWidth="1"/>
    <col min="5642" max="5642" width="13.375" customWidth="1"/>
    <col min="5643" max="5643" width="4.625" customWidth="1"/>
    <col min="5644" max="5644" width="5.125" customWidth="1"/>
    <col min="5645" max="5645" width="6.875" customWidth="1"/>
    <col min="5646" max="5646" width="14.375" customWidth="1"/>
    <col min="5647" max="5647" width="24.875" customWidth="1"/>
    <col min="5648" max="5648" width="13.875" customWidth="1"/>
    <col min="5649" max="5649" width="5.125" customWidth="1"/>
    <col min="5650" max="5650" width="5.375" customWidth="1"/>
    <col min="5651" max="5651" width="10.25" customWidth="1"/>
    <col min="5652" max="5652" width="15" customWidth="1"/>
    <col min="5653" max="5653" width="14" customWidth="1"/>
    <col min="5654" max="5654" width="14.25" customWidth="1"/>
    <col min="5655" max="5655" width="14" customWidth="1"/>
    <col min="5656" max="5656" width="14.125" customWidth="1"/>
    <col min="5657" max="5657" width="13.375" customWidth="1"/>
    <col min="5658" max="5658" width="4.625" customWidth="1"/>
    <col min="5659" max="5659" width="5.125" customWidth="1"/>
    <col min="5660" max="5660" width="6.625" customWidth="1"/>
    <col min="5661" max="5661" width="15.125" customWidth="1"/>
    <col min="5889" max="5889" width="4.75" customWidth="1"/>
    <col min="5890" max="5890" width="5.125" customWidth="1"/>
    <col min="5891" max="5891" width="4.5" customWidth="1"/>
    <col min="5892" max="5892" width="13.125" customWidth="1"/>
    <col min="5893" max="5894" width="14" customWidth="1"/>
    <col min="5895" max="5895" width="14.5" customWidth="1"/>
    <col min="5896" max="5896" width="14" customWidth="1"/>
    <col min="5897" max="5897" width="15" customWidth="1"/>
    <col min="5898" max="5898" width="13.375" customWidth="1"/>
    <col min="5899" max="5899" width="4.625" customWidth="1"/>
    <col min="5900" max="5900" width="5.125" customWidth="1"/>
    <col min="5901" max="5901" width="6.875" customWidth="1"/>
    <col min="5902" max="5902" width="14.375" customWidth="1"/>
    <col min="5903" max="5903" width="24.875" customWidth="1"/>
    <col min="5904" max="5904" width="13.875" customWidth="1"/>
    <col min="5905" max="5905" width="5.125" customWidth="1"/>
    <col min="5906" max="5906" width="5.375" customWidth="1"/>
    <col min="5907" max="5907" width="10.25" customWidth="1"/>
    <col min="5908" max="5908" width="15" customWidth="1"/>
    <col min="5909" max="5909" width="14" customWidth="1"/>
    <col min="5910" max="5910" width="14.25" customWidth="1"/>
    <col min="5911" max="5911" width="14" customWidth="1"/>
    <col min="5912" max="5912" width="14.125" customWidth="1"/>
    <col min="5913" max="5913" width="13.375" customWidth="1"/>
    <col min="5914" max="5914" width="4.625" customWidth="1"/>
    <col min="5915" max="5915" width="5.125" customWidth="1"/>
    <col min="5916" max="5916" width="6.625" customWidth="1"/>
    <col min="5917" max="5917" width="15.125" customWidth="1"/>
    <col min="6145" max="6145" width="4.75" customWidth="1"/>
    <col min="6146" max="6146" width="5.125" customWidth="1"/>
    <col min="6147" max="6147" width="4.5" customWidth="1"/>
    <col min="6148" max="6148" width="13.125" customWidth="1"/>
    <col min="6149" max="6150" width="14" customWidth="1"/>
    <col min="6151" max="6151" width="14.5" customWidth="1"/>
    <col min="6152" max="6152" width="14" customWidth="1"/>
    <col min="6153" max="6153" width="15" customWidth="1"/>
    <col min="6154" max="6154" width="13.375" customWidth="1"/>
    <col min="6155" max="6155" width="4.625" customWidth="1"/>
    <col min="6156" max="6156" width="5.125" customWidth="1"/>
    <col min="6157" max="6157" width="6.875" customWidth="1"/>
    <col min="6158" max="6158" width="14.375" customWidth="1"/>
    <col min="6159" max="6159" width="24.875" customWidth="1"/>
    <col min="6160" max="6160" width="13.875" customWidth="1"/>
    <col min="6161" max="6161" width="5.125" customWidth="1"/>
    <col min="6162" max="6162" width="5.375" customWidth="1"/>
    <col min="6163" max="6163" width="10.25" customWidth="1"/>
    <col min="6164" max="6164" width="15" customWidth="1"/>
    <col min="6165" max="6165" width="14" customWidth="1"/>
    <col min="6166" max="6166" width="14.25" customWidth="1"/>
    <col min="6167" max="6167" width="14" customWidth="1"/>
    <col min="6168" max="6168" width="14.125" customWidth="1"/>
    <col min="6169" max="6169" width="13.375" customWidth="1"/>
    <col min="6170" max="6170" width="4.625" customWidth="1"/>
    <col min="6171" max="6171" width="5.125" customWidth="1"/>
    <col min="6172" max="6172" width="6.625" customWidth="1"/>
    <col min="6173" max="6173" width="15.125" customWidth="1"/>
    <col min="6401" max="6401" width="4.75" customWidth="1"/>
    <col min="6402" max="6402" width="5.125" customWidth="1"/>
    <col min="6403" max="6403" width="4.5" customWidth="1"/>
    <col min="6404" max="6404" width="13.125" customWidth="1"/>
    <col min="6405" max="6406" width="14" customWidth="1"/>
    <col min="6407" max="6407" width="14.5" customWidth="1"/>
    <col min="6408" max="6408" width="14" customWidth="1"/>
    <col min="6409" max="6409" width="15" customWidth="1"/>
    <col min="6410" max="6410" width="13.375" customWidth="1"/>
    <col min="6411" max="6411" width="4.625" customWidth="1"/>
    <col min="6412" max="6412" width="5.125" customWidth="1"/>
    <col min="6413" max="6413" width="6.875" customWidth="1"/>
    <col min="6414" max="6414" width="14.375" customWidth="1"/>
    <col min="6415" max="6415" width="24.875" customWidth="1"/>
    <col min="6416" max="6416" width="13.875" customWidth="1"/>
    <col min="6417" max="6417" width="5.125" customWidth="1"/>
    <col min="6418" max="6418" width="5.375" customWidth="1"/>
    <col min="6419" max="6419" width="10.25" customWidth="1"/>
    <col min="6420" max="6420" width="15" customWidth="1"/>
    <col min="6421" max="6421" width="14" customWidth="1"/>
    <col min="6422" max="6422" width="14.25" customWidth="1"/>
    <col min="6423" max="6423" width="14" customWidth="1"/>
    <col min="6424" max="6424" width="14.125" customWidth="1"/>
    <col min="6425" max="6425" width="13.375" customWidth="1"/>
    <col min="6426" max="6426" width="4.625" customWidth="1"/>
    <col min="6427" max="6427" width="5.125" customWidth="1"/>
    <col min="6428" max="6428" width="6.625" customWidth="1"/>
    <col min="6429" max="6429" width="15.125" customWidth="1"/>
    <col min="6657" max="6657" width="4.75" customWidth="1"/>
    <col min="6658" max="6658" width="5.125" customWidth="1"/>
    <col min="6659" max="6659" width="4.5" customWidth="1"/>
    <col min="6660" max="6660" width="13.125" customWidth="1"/>
    <col min="6661" max="6662" width="14" customWidth="1"/>
    <col min="6663" max="6663" width="14.5" customWidth="1"/>
    <col min="6664" max="6664" width="14" customWidth="1"/>
    <col min="6665" max="6665" width="15" customWidth="1"/>
    <col min="6666" max="6666" width="13.375" customWidth="1"/>
    <col min="6667" max="6667" width="4.625" customWidth="1"/>
    <col min="6668" max="6668" width="5.125" customWidth="1"/>
    <col min="6669" max="6669" width="6.875" customWidth="1"/>
    <col min="6670" max="6670" width="14.375" customWidth="1"/>
    <col min="6671" max="6671" width="24.875" customWidth="1"/>
    <col min="6672" max="6672" width="13.875" customWidth="1"/>
    <col min="6673" max="6673" width="5.125" customWidth="1"/>
    <col min="6674" max="6674" width="5.375" customWidth="1"/>
    <col min="6675" max="6675" width="10.25" customWidth="1"/>
    <col min="6676" max="6676" width="15" customWidth="1"/>
    <col min="6677" max="6677" width="14" customWidth="1"/>
    <col min="6678" max="6678" width="14.25" customWidth="1"/>
    <col min="6679" max="6679" width="14" customWidth="1"/>
    <col min="6680" max="6680" width="14.125" customWidth="1"/>
    <col min="6681" max="6681" width="13.375" customWidth="1"/>
    <col min="6682" max="6682" width="4.625" customWidth="1"/>
    <col min="6683" max="6683" width="5.125" customWidth="1"/>
    <col min="6684" max="6684" width="6.625" customWidth="1"/>
    <col min="6685" max="6685" width="15.125" customWidth="1"/>
    <col min="6913" max="6913" width="4.75" customWidth="1"/>
    <col min="6914" max="6914" width="5.125" customWidth="1"/>
    <col min="6915" max="6915" width="4.5" customWidth="1"/>
    <col min="6916" max="6916" width="13.125" customWidth="1"/>
    <col min="6917" max="6918" width="14" customWidth="1"/>
    <col min="6919" max="6919" width="14.5" customWidth="1"/>
    <col min="6920" max="6920" width="14" customWidth="1"/>
    <col min="6921" max="6921" width="15" customWidth="1"/>
    <col min="6922" max="6922" width="13.375" customWidth="1"/>
    <col min="6923" max="6923" width="4.625" customWidth="1"/>
    <col min="6924" max="6924" width="5.125" customWidth="1"/>
    <col min="6925" max="6925" width="6.875" customWidth="1"/>
    <col min="6926" max="6926" width="14.375" customWidth="1"/>
    <col min="6927" max="6927" width="24.875" customWidth="1"/>
    <col min="6928" max="6928" width="13.875" customWidth="1"/>
    <col min="6929" max="6929" width="5.125" customWidth="1"/>
    <col min="6930" max="6930" width="5.375" customWidth="1"/>
    <col min="6931" max="6931" width="10.25" customWidth="1"/>
    <col min="6932" max="6932" width="15" customWidth="1"/>
    <col min="6933" max="6933" width="14" customWidth="1"/>
    <col min="6934" max="6934" width="14.25" customWidth="1"/>
    <col min="6935" max="6935" width="14" customWidth="1"/>
    <col min="6936" max="6936" width="14.125" customWidth="1"/>
    <col min="6937" max="6937" width="13.375" customWidth="1"/>
    <col min="6938" max="6938" width="4.625" customWidth="1"/>
    <col min="6939" max="6939" width="5.125" customWidth="1"/>
    <col min="6940" max="6940" width="6.625" customWidth="1"/>
    <col min="6941" max="6941" width="15.125" customWidth="1"/>
    <col min="7169" max="7169" width="4.75" customWidth="1"/>
    <col min="7170" max="7170" width="5.125" customWidth="1"/>
    <col min="7171" max="7171" width="4.5" customWidth="1"/>
    <col min="7172" max="7172" width="13.125" customWidth="1"/>
    <col min="7173" max="7174" width="14" customWidth="1"/>
    <col min="7175" max="7175" width="14.5" customWidth="1"/>
    <col min="7176" max="7176" width="14" customWidth="1"/>
    <col min="7177" max="7177" width="15" customWidth="1"/>
    <col min="7178" max="7178" width="13.375" customWidth="1"/>
    <col min="7179" max="7179" width="4.625" customWidth="1"/>
    <col min="7180" max="7180" width="5.125" customWidth="1"/>
    <col min="7181" max="7181" width="6.875" customWidth="1"/>
    <col min="7182" max="7182" width="14.375" customWidth="1"/>
    <col min="7183" max="7183" width="24.875" customWidth="1"/>
    <col min="7184" max="7184" width="13.875" customWidth="1"/>
    <col min="7185" max="7185" width="5.125" customWidth="1"/>
    <col min="7186" max="7186" width="5.375" customWidth="1"/>
    <col min="7187" max="7187" width="10.25" customWidth="1"/>
    <col min="7188" max="7188" width="15" customWidth="1"/>
    <col min="7189" max="7189" width="14" customWidth="1"/>
    <col min="7190" max="7190" width="14.25" customWidth="1"/>
    <col min="7191" max="7191" width="14" customWidth="1"/>
    <col min="7192" max="7192" width="14.125" customWidth="1"/>
    <col min="7193" max="7193" width="13.375" customWidth="1"/>
    <col min="7194" max="7194" width="4.625" customWidth="1"/>
    <col min="7195" max="7195" width="5.125" customWidth="1"/>
    <col min="7196" max="7196" width="6.625" customWidth="1"/>
    <col min="7197" max="7197" width="15.125" customWidth="1"/>
    <col min="7425" max="7425" width="4.75" customWidth="1"/>
    <col min="7426" max="7426" width="5.125" customWidth="1"/>
    <col min="7427" max="7427" width="4.5" customWidth="1"/>
    <col min="7428" max="7428" width="13.125" customWidth="1"/>
    <col min="7429" max="7430" width="14" customWidth="1"/>
    <col min="7431" max="7431" width="14.5" customWidth="1"/>
    <col min="7432" max="7432" width="14" customWidth="1"/>
    <col min="7433" max="7433" width="15" customWidth="1"/>
    <col min="7434" max="7434" width="13.375" customWidth="1"/>
    <col min="7435" max="7435" width="4.625" customWidth="1"/>
    <col min="7436" max="7436" width="5.125" customWidth="1"/>
    <col min="7437" max="7437" width="6.875" customWidth="1"/>
    <col min="7438" max="7438" width="14.375" customWidth="1"/>
    <col min="7439" max="7439" width="24.875" customWidth="1"/>
    <col min="7440" max="7440" width="13.875" customWidth="1"/>
    <col min="7441" max="7441" width="5.125" customWidth="1"/>
    <col min="7442" max="7442" width="5.375" customWidth="1"/>
    <col min="7443" max="7443" width="10.25" customWidth="1"/>
    <col min="7444" max="7444" width="15" customWidth="1"/>
    <col min="7445" max="7445" width="14" customWidth="1"/>
    <col min="7446" max="7446" width="14.25" customWidth="1"/>
    <col min="7447" max="7447" width="14" customWidth="1"/>
    <col min="7448" max="7448" width="14.125" customWidth="1"/>
    <col min="7449" max="7449" width="13.375" customWidth="1"/>
    <col min="7450" max="7450" width="4.625" customWidth="1"/>
    <col min="7451" max="7451" width="5.125" customWidth="1"/>
    <col min="7452" max="7452" width="6.625" customWidth="1"/>
    <col min="7453" max="7453" width="15.125" customWidth="1"/>
    <col min="7681" max="7681" width="4.75" customWidth="1"/>
    <col min="7682" max="7682" width="5.125" customWidth="1"/>
    <col min="7683" max="7683" width="4.5" customWidth="1"/>
    <col min="7684" max="7684" width="13.125" customWidth="1"/>
    <col min="7685" max="7686" width="14" customWidth="1"/>
    <col min="7687" max="7687" width="14.5" customWidth="1"/>
    <col min="7688" max="7688" width="14" customWidth="1"/>
    <col min="7689" max="7689" width="15" customWidth="1"/>
    <col min="7690" max="7690" width="13.375" customWidth="1"/>
    <col min="7691" max="7691" width="4.625" customWidth="1"/>
    <col min="7692" max="7692" width="5.125" customWidth="1"/>
    <col min="7693" max="7693" width="6.875" customWidth="1"/>
    <col min="7694" max="7694" width="14.375" customWidth="1"/>
    <col min="7695" max="7695" width="24.875" customWidth="1"/>
    <col min="7696" max="7696" width="13.875" customWidth="1"/>
    <col min="7697" max="7697" width="5.125" customWidth="1"/>
    <col min="7698" max="7698" width="5.375" customWidth="1"/>
    <col min="7699" max="7699" width="10.25" customWidth="1"/>
    <col min="7700" max="7700" width="15" customWidth="1"/>
    <col min="7701" max="7701" width="14" customWidth="1"/>
    <col min="7702" max="7702" width="14.25" customWidth="1"/>
    <col min="7703" max="7703" width="14" customWidth="1"/>
    <col min="7704" max="7704" width="14.125" customWidth="1"/>
    <col min="7705" max="7705" width="13.375" customWidth="1"/>
    <col min="7706" max="7706" width="4.625" customWidth="1"/>
    <col min="7707" max="7707" width="5.125" customWidth="1"/>
    <col min="7708" max="7708" width="6.625" customWidth="1"/>
    <col min="7709" max="7709" width="15.125" customWidth="1"/>
    <col min="7937" max="7937" width="4.75" customWidth="1"/>
    <col min="7938" max="7938" width="5.125" customWidth="1"/>
    <col min="7939" max="7939" width="4.5" customWidth="1"/>
    <col min="7940" max="7940" width="13.125" customWidth="1"/>
    <col min="7941" max="7942" width="14" customWidth="1"/>
    <col min="7943" max="7943" width="14.5" customWidth="1"/>
    <col min="7944" max="7944" width="14" customWidth="1"/>
    <col min="7945" max="7945" width="15" customWidth="1"/>
    <col min="7946" max="7946" width="13.375" customWidth="1"/>
    <col min="7947" max="7947" width="4.625" customWidth="1"/>
    <col min="7948" max="7948" width="5.125" customWidth="1"/>
    <col min="7949" max="7949" width="6.875" customWidth="1"/>
    <col min="7950" max="7950" width="14.375" customWidth="1"/>
    <col min="7951" max="7951" width="24.875" customWidth="1"/>
    <col min="7952" max="7952" width="13.875" customWidth="1"/>
    <col min="7953" max="7953" width="5.125" customWidth="1"/>
    <col min="7954" max="7954" width="5.375" customWidth="1"/>
    <col min="7955" max="7955" width="10.25" customWidth="1"/>
    <col min="7956" max="7956" width="15" customWidth="1"/>
    <col min="7957" max="7957" width="14" customWidth="1"/>
    <col min="7958" max="7958" width="14.25" customWidth="1"/>
    <col min="7959" max="7959" width="14" customWidth="1"/>
    <col min="7960" max="7960" width="14.125" customWidth="1"/>
    <col min="7961" max="7961" width="13.375" customWidth="1"/>
    <col min="7962" max="7962" width="4.625" customWidth="1"/>
    <col min="7963" max="7963" width="5.125" customWidth="1"/>
    <col min="7964" max="7964" width="6.625" customWidth="1"/>
    <col min="7965" max="7965" width="15.125" customWidth="1"/>
    <col min="8193" max="8193" width="4.75" customWidth="1"/>
    <col min="8194" max="8194" width="5.125" customWidth="1"/>
    <col min="8195" max="8195" width="4.5" customWidth="1"/>
    <col min="8196" max="8196" width="13.125" customWidth="1"/>
    <col min="8197" max="8198" width="14" customWidth="1"/>
    <col min="8199" max="8199" width="14.5" customWidth="1"/>
    <col min="8200" max="8200" width="14" customWidth="1"/>
    <col min="8201" max="8201" width="15" customWidth="1"/>
    <col min="8202" max="8202" width="13.375" customWidth="1"/>
    <col min="8203" max="8203" width="4.625" customWidth="1"/>
    <col min="8204" max="8204" width="5.125" customWidth="1"/>
    <col min="8205" max="8205" width="6.875" customWidth="1"/>
    <col min="8206" max="8206" width="14.375" customWidth="1"/>
    <col min="8207" max="8207" width="24.875" customWidth="1"/>
    <col min="8208" max="8208" width="13.875" customWidth="1"/>
    <col min="8209" max="8209" width="5.125" customWidth="1"/>
    <col min="8210" max="8210" width="5.375" customWidth="1"/>
    <col min="8211" max="8211" width="10.25" customWidth="1"/>
    <col min="8212" max="8212" width="15" customWidth="1"/>
    <col min="8213" max="8213" width="14" customWidth="1"/>
    <col min="8214" max="8214" width="14.25" customWidth="1"/>
    <col min="8215" max="8215" width="14" customWidth="1"/>
    <col min="8216" max="8216" width="14.125" customWidth="1"/>
    <col min="8217" max="8217" width="13.375" customWidth="1"/>
    <col min="8218" max="8218" width="4.625" customWidth="1"/>
    <col min="8219" max="8219" width="5.125" customWidth="1"/>
    <col min="8220" max="8220" width="6.625" customWidth="1"/>
    <col min="8221" max="8221" width="15.125" customWidth="1"/>
    <col min="8449" max="8449" width="4.75" customWidth="1"/>
    <col min="8450" max="8450" width="5.125" customWidth="1"/>
    <col min="8451" max="8451" width="4.5" customWidth="1"/>
    <col min="8452" max="8452" width="13.125" customWidth="1"/>
    <col min="8453" max="8454" width="14" customWidth="1"/>
    <col min="8455" max="8455" width="14.5" customWidth="1"/>
    <col min="8456" max="8456" width="14" customWidth="1"/>
    <col min="8457" max="8457" width="15" customWidth="1"/>
    <col min="8458" max="8458" width="13.375" customWidth="1"/>
    <col min="8459" max="8459" width="4.625" customWidth="1"/>
    <col min="8460" max="8460" width="5.125" customWidth="1"/>
    <col min="8461" max="8461" width="6.875" customWidth="1"/>
    <col min="8462" max="8462" width="14.375" customWidth="1"/>
    <col min="8463" max="8463" width="24.875" customWidth="1"/>
    <col min="8464" max="8464" width="13.875" customWidth="1"/>
    <col min="8465" max="8465" width="5.125" customWidth="1"/>
    <col min="8466" max="8466" width="5.375" customWidth="1"/>
    <col min="8467" max="8467" width="10.25" customWidth="1"/>
    <col min="8468" max="8468" width="15" customWidth="1"/>
    <col min="8469" max="8469" width="14" customWidth="1"/>
    <col min="8470" max="8470" width="14.25" customWidth="1"/>
    <col min="8471" max="8471" width="14" customWidth="1"/>
    <col min="8472" max="8472" width="14.125" customWidth="1"/>
    <col min="8473" max="8473" width="13.375" customWidth="1"/>
    <col min="8474" max="8474" width="4.625" customWidth="1"/>
    <col min="8475" max="8475" width="5.125" customWidth="1"/>
    <col min="8476" max="8476" width="6.625" customWidth="1"/>
    <col min="8477" max="8477" width="15.125" customWidth="1"/>
    <col min="8705" max="8705" width="4.75" customWidth="1"/>
    <col min="8706" max="8706" width="5.125" customWidth="1"/>
    <col min="8707" max="8707" width="4.5" customWidth="1"/>
    <col min="8708" max="8708" width="13.125" customWidth="1"/>
    <col min="8709" max="8710" width="14" customWidth="1"/>
    <col min="8711" max="8711" width="14.5" customWidth="1"/>
    <col min="8712" max="8712" width="14" customWidth="1"/>
    <col min="8713" max="8713" width="15" customWidth="1"/>
    <col min="8714" max="8714" width="13.375" customWidth="1"/>
    <col min="8715" max="8715" width="4.625" customWidth="1"/>
    <col min="8716" max="8716" width="5.125" customWidth="1"/>
    <col min="8717" max="8717" width="6.875" customWidth="1"/>
    <col min="8718" max="8718" width="14.375" customWidth="1"/>
    <col min="8719" max="8719" width="24.875" customWidth="1"/>
    <col min="8720" max="8720" width="13.875" customWidth="1"/>
    <col min="8721" max="8721" width="5.125" customWidth="1"/>
    <col min="8722" max="8722" width="5.375" customWidth="1"/>
    <col min="8723" max="8723" width="10.25" customWidth="1"/>
    <col min="8724" max="8724" width="15" customWidth="1"/>
    <col min="8725" max="8725" width="14" customWidth="1"/>
    <col min="8726" max="8726" width="14.25" customWidth="1"/>
    <col min="8727" max="8727" width="14" customWidth="1"/>
    <col min="8728" max="8728" width="14.125" customWidth="1"/>
    <col min="8729" max="8729" width="13.375" customWidth="1"/>
    <col min="8730" max="8730" width="4.625" customWidth="1"/>
    <col min="8731" max="8731" width="5.125" customWidth="1"/>
    <col min="8732" max="8732" width="6.625" customWidth="1"/>
    <col min="8733" max="8733" width="15.125" customWidth="1"/>
    <col min="8961" max="8961" width="4.75" customWidth="1"/>
    <col min="8962" max="8962" width="5.125" customWidth="1"/>
    <col min="8963" max="8963" width="4.5" customWidth="1"/>
    <col min="8964" max="8964" width="13.125" customWidth="1"/>
    <col min="8965" max="8966" width="14" customWidth="1"/>
    <col min="8967" max="8967" width="14.5" customWidth="1"/>
    <col min="8968" max="8968" width="14" customWidth="1"/>
    <col min="8969" max="8969" width="15" customWidth="1"/>
    <col min="8970" max="8970" width="13.375" customWidth="1"/>
    <col min="8971" max="8971" width="4.625" customWidth="1"/>
    <col min="8972" max="8972" width="5.125" customWidth="1"/>
    <col min="8973" max="8973" width="6.875" customWidth="1"/>
    <col min="8974" max="8974" width="14.375" customWidth="1"/>
    <col min="8975" max="8975" width="24.875" customWidth="1"/>
    <col min="8976" max="8976" width="13.875" customWidth="1"/>
    <col min="8977" max="8977" width="5.125" customWidth="1"/>
    <col min="8978" max="8978" width="5.375" customWidth="1"/>
    <col min="8979" max="8979" width="10.25" customWidth="1"/>
    <col min="8980" max="8980" width="15" customWidth="1"/>
    <col min="8981" max="8981" width="14" customWidth="1"/>
    <col min="8982" max="8982" width="14.25" customWidth="1"/>
    <col min="8983" max="8983" width="14" customWidth="1"/>
    <col min="8984" max="8984" width="14.125" customWidth="1"/>
    <col min="8985" max="8985" width="13.375" customWidth="1"/>
    <col min="8986" max="8986" width="4.625" customWidth="1"/>
    <col min="8987" max="8987" width="5.125" customWidth="1"/>
    <col min="8988" max="8988" width="6.625" customWidth="1"/>
    <col min="8989" max="8989" width="15.125" customWidth="1"/>
    <col min="9217" max="9217" width="4.75" customWidth="1"/>
    <col min="9218" max="9218" width="5.125" customWidth="1"/>
    <col min="9219" max="9219" width="4.5" customWidth="1"/>
    <col min="9220" max="9220" width="13.125" customWidth="1"/>
    <col min="9221" max="9222" width="14" customWidth="1"/>
    <col min="9223" max="9223" width="14.5" customWidth="1"/>
    <col min="9224" max="9224" width="14" customWidth="1"/>
    <col min="9225" max="9225" width="15" customWidth="1"/>
    <col min="9226" max="9226" width="13.375" customWidth="1"/>
    <col min="9227" max="9227" width="4.625" customWidth="1"/>
    <col min="9228" max="9228" width="5.125" customWidth="1"/>
    <col min="9229" max="9229" width="6.875" customWidth="1"/>
    <col min="9230" max="9230" width="14.375" customWidth="1"/>
    <col min="9231" max="9231" width="24.875" customWidth="1"/>
    <col min="9232" max="9232" width="13.875" customWidth="1"/>
    <col min="9233" max="9233" width="5.125" customWidth="1"/>
    <col min="9234" max="9234" width="5.375" customWidth="1"/>
    <col min="9235" max="9235" width="10.25" customWidth="1"/>
    <col min="9236" max="9236" width="15" customWidth="1"/>
    <col min="9237" max="9237" width="14" customWidth="1"/>
    <col min="9238" max="9238" width="14.25" customWidth="1"/>
    <col min="9239" max="9239" width="14" customWidth="1"/>
    <col min="9240" max="9240" width="14.125" customWidth="1"/>
    <col min="9241" max="9241" width="13.375" customWidth="1"/>
    <col min="9242" max="9242" width="4.625" customWidth="1"/>
    <col min="9243" max="9243" width="5.125" customWidth="1"/>
    <col min="9244" max="9244" width="6.625" customWidth="1"/>
    <col min="9245" max="9245" width="15.125" customWidth="1"/>
    <col min="9473" max="9473" width="4.75" customWidth="1"/>
    <col min="9474" max="9474" width="5.125" customWidth="1"/>
    <col min="9475" max="9475" width="4.5" customWidth="1"/>
    <col min="9476" max="9476" width="13.125" customWidth="1"/>
    <col min="9477" max="9478" width="14" customWidth="1"/>
    <col min="9479" max="9479" width="14.5" customWidth="1"/>
    <col min="9480" max="9480" width="14" customWidth="1"/>
    <col min="9481" max="9481" width="15" customWidth="1"/>
    <col min="9482" max="9482" width="13.375" customWidth="1"/>
    <col min="9483" max="9483" width="4.625" customWidth="1"/>
    <col min="9484" max="9484" width="5.125" customWidth="1"/>
    <col min="9485" max="9485" width="6.875" customWidth="1"/>
    <col min="9486" max="9486" width="14.375" customWidth="1"/>
    <col min="9487" max="9487" width="24.875" customWidth="1"/>
    <col min="9488" max="9488" width="13.875" customWidth="1"/>
    <col min="9489" max="9489" width="5.125" customWidth="1"/>
    <col min="9490" max="9490" width="5.375" customWidth="1"/>
    <col min="9491" max="9491" width="10.25" customWidth="1"/>
    <col min="9492" max="9492" width="15" customWidth="1"/>
    <col min="9493" max="9493" width="14" customWidth="1"/>
    <col min="9494" max="9494" width="14.25" customWidth="1"/>
    <col min="9495" max="9495" width="14" customWidth="1"/>
    <col min="9496" max="9496" width="14.125" customWidth="1"/>
    <col min="9497" max="9497" width="13.375" customWidth="1"/>
    <col min="9498" max="9498" width="4.625" customWidth="1"/>
    <col min="9499" max="9499" width="5.125" customWidth="1"/>
    <col min="9500" max="9500" width="6.625" customWidth="1"/>
    <col min="9501" max="9501" width="15.125" customWidth="1"/>
    <col min="9729" max="9729" width="4.75" customWidth="1"/>
    <col min="9730" max="9730" width="5.125" customWidth="1"/>
    <col min="9731" max="9731" width="4.5" customWidth="1"/>
    <col min="9732" max="9732" width="13.125" customWidth="1"/>
    <col min="9733" max="9734" width="14" customWidth="1"/>
    <col min="9735" max="9735" width="14.5" customWidth="1"/>
    <col min="9736" max="9736" width="14" customWidth="1"/>
    <col min="9737" max="9737" width="15" customWidth="1"/>
    <col min="9738" max="9738" width="13.375" customWidth="1"/>
    <col min="9739" max="9739" width="4.625" customWidth="1"/>
    <col min="9740" max="9740" width="5.125" customWidth="1"/>
    <col min="9741" max="9741" width="6.875" customWidth="1"/>
    <col min="9742" max="9742" width="14.375" customWidth="1"/>
    <col min="9743" max="9743" width="24.875" customWidth="1"/>
    <col min="9744" max="9744" width="13.875" customWidth="1"/>
    <col min="9745" max="9745" width="5.125" customWidth="1"/>
    <col min="9746" max="9746" width="5.375" customWidth="1"/>
    <col min="9747" max="9747" width="10.25" customWidth="1"/>
    <col min="9748" max="9748" width="15" customWidth="1"/>
    <col min="9749" max="9749" width="14" customWidth="1"/>
    <col min="9750" max="9750" width="14.25" customWidth="1"/>
    <col min="9751" max="9751" width="14" customWidth="1"/>
    <col min="9752" max="9752" width="14.125" customWidth="1"/>
    <col min="9753" max="9753" width="13.375" customWidth="1"/>
    <col min="9754" max="9754" width="4.625" customWidth="1"/>
    <col min="9755" max="9755" width="5.125" customWidth="1"/>
    <col min="9756" max="9756" width="6.625" customWidth="1"/>
    <col min="9757" max="9757" width="15.125" customWidth="1"/>
    <col min="9985" max="9985" width="4.75" customWidth="1"/>
    <col min="9986" max="9986" width="5.125" customWidth="1"/>
    <col min="9987" max="9987" width="4.5" customWidth="1"/>
    <col min="9988" max="9988" width="13.125" customWidth="1"/>
    <col min="9989" max="9990" width="14" customWidth="1"/>
    <col min="9991" max="9991" width="14.5" customWidth="1"/>
    <col min="9992" max="9992" width="14" customWidth="1"/>
    <col min="9993" max="9993" width="15" customWidth="1"/>
    <col min="9994" max="9994" width="13.375" customWidth="1"/>
    <col min="9995" max="9995" width="4.625" customWidth="1"/>
    <col min="9996" max="9996" width="5.125" customWidth="1"/>
    <col min="9997" max="9997" width="6.875" customWidth="1"/>
    <col min="9998" max="9998" width="14.375" customWidth="1"/>
    <col min="9999" max="9999" width="24.875" customWidth="1"/>
    <col min="10000" max="10000" width="13.875" customWidth="1"/>
    <col min="10001" max="10001" width="5.125" customWidth="1"/>
    <col min="10002" max="10002" width="5.375" customWidth="1"/>
    <col min="10003" max="10003" width="10.25" customWidth="1"/>
    <col min="10004" max="10004" width="15" customWidth="1"/>
    <col min="10005" max="10005" width="14" customWidth="1"/>
    <col min="10006" max="10006" width="14.25" customWidth="1"/>
    <col min="10007" max="10007" width="14" customWidth="1"/>
    <col min="10008" max="10008" width="14.125" customWidth="1"/>
    <col min="10009" max="10009" width="13.375" customWidth="1"/>
    <col min="10010" max="10010" width="4.625" customWidth="1"/>
    <col min="10011" max="10011" width="5.125" customWidth="1"/>
    <col min="10012" max="10012" width="6.625" customWidth="1"/>
    <col min="10013" max="10013" width="15.125" customWidth="1"/>
    <col min="10241" max="10241" width="4.75" customWidth="1"/>
    <col min="10242" max="10242" width="5.125" customWidth="1"/>
    <col min="10243" max="10243" width="4.5" customWidth="1"/>
    <col min="10244" max="10244" width="13.125" customWidth="1"/>
    <col min="10245" max="10246" width="14" customWidth="1"/>
    <col min="10247" max="10247" width="14.5" customWidth="1"/>
    <col min="10248" max="10248" width="14" customWidth="1"/>
    <col min="10249" max="10249" width="15" customWidth="1"/>
    <col min="10250" max="10250" width="13.375" customWidth="1"/>
    <col min="10251" max="10251" width="4.625" customWidth="1"/>
    <col min="10252" max="10252" width="5.125" customWidth="1"/>
    <col min="10253" max="10253" width="6.875" customWidth="1"/>
    <col min="10254" max="10254" width="14.375" customWidth="1"/>
    <col min="10255" max="10255" width="24.875" customWidth="1"/>
    <col min="10256" max="10256" width="13.875" customWidth="1"/>
    <col min="10257" max="10257" width="5.125" customWidth="1"/>
    <col min="10258" max="10258" width="5.375" customWidth="1"/>
    <col min="10259" max="10259" width="10.25" customWidth="1"/>
    <col min="10260" max="10260" width="15" customWidth="1"/>
    <col min="10261" max="10261" width="14" customWidth="1"/>
    <col min="10262" max="10262" width="14.25" customWidth="1"/>
    <col min="10263" max="10263" width="14" customWidth="1"/>
    <col min="10264" max="10264" width="14.125" customWidth="1"/>
    <col min="10265" max="10265" width="13.375" customWidth="1"/>
    <col min="10266" max="10266" width="4.625" customWidth="1"/>
    <col min="10267" max="10267" width="5.125" customWidth="1"/>
    <col min="10268" max="10268" width="6.625" customWidth="1"/>
    <col min="10269" max="10269" width="15.125" customWidth="1"/>
    <col min="10497" max="10497" width="4.75" customWidth="1"/>
    <col min="10498" max="10498" width="5.125" customWidth="1"/>
    <col min="10499" max="10499" width="4.5" customWidth="1"/>
    <col min="10500" max="10500" width="13.125" customWidth="1"/>
    <col min="10501" max="10502" width="14" customWidth="1"/>
    <col min="10503" max="10503" width="14.5" customWidth="1"/>
    <col min="10504" max="10504" width="14" customWidth="1"/>
    <col min="10505" max="10505" width="15" customWidth="1"/>
    <col min="10506" max="10506" width="13.375" customWidth="1"/>
    <col min="10507" max="10507" width="4.625" customWidth="1"/>
    <col min="10508" max="10508" width="5.125" customWidth="1"/>
    <col min="10509" max="10509" width="6.875" customWidth="1"/>
    <col min="10510" max="10510" width="14.375" customWidth="1"/>
    <col min="10511" max="10511" width="24.875" customWidth="1"/>
    <col min="10512" max="10512" width="13.875" customWidth="1"/>
    <col min="10513" max="10513" width="5.125" customWidth="1"/>
    <col min="10514" max="10514" width="5.375" customWidth="1"/>
    <col min="10515" max="10515" width="10.25" customWidth="1"/>
    <col min="10516" max="10516" width="15" customWidth="1"/>
    <col min="10517" max="10517" width="14" customWidth="1"/>
    <col min="10518" max="10518" width="14.25" customWidth="1"/>
    <col min="10519" max="10519" width="14" customWidth="1"/>
    <col min="10520" max="10520" width="14.125" customWidth="1"/>
    <col min="10521" max="10521" width="13.375" customWidth="1"/>
    <col min="10522" max="10522" width="4.625" customWidth="1"/>
    <col min="10523" max="10523" width="5.125" customWidth="1"/>
    <col min="10524" max="10524" width="6.625" customWidth="1"/>
    <col min="10525" max="10525" width="15.125" customWidth="1"/>
    <col min="10753" max="10753" width="4.75" customWidth="1"/>
    <col min="10754" max="10754" width="5.125" customWidth="1"/>
    <col min="10755" max="10755" width="4.5" customWidth="1"/>
    <col min="10756" max="10756" width="13.125" customWidth="1"/>
    <col min="10757" max="10758" width="14" customWidth="1"/>
    <col min="10759" max="10759" width="14.5" customWidth="1"/>
    <col min="10760" max="10760" width="14" customWidth="1"/>
    <col min="10761" max="10761" width="15" customWidth="1"/>
    <col min="10762" max="10762" width="13.375" customWidth="1"/>
    <col min="10763" max="10763" width="4.625" customWidth="1"/>
    <col min="10764" max="10764" width="5.125" customWidth="1"/>
    <col min="10765" max="10765" width="6.875" customWidth="1"/>
    <col min="10766" max="10766" width="14.375" customWidth="1"/>
    <col min="10767" max="10767" width="24.875" customWidth="1"/>
    <col min="10768" max="10768" width="13.875" customWidth="1"/>
    <col min="10769" max="10769" width="5.125" customWidth="1"/>
    <col min="10770" max="10770" width="5.375" customWidth="1"/>
    <col min="10771" max="10771" width="10.25" customWidth="1"/>
    <col min="10772" max="10772" width="15" customWidth="1"/>
    <col min="10773" max="10773" width="14" customWidth="1"/>
    <col min="10774" max="10774" width="14.25" customWidth="1"/>
    <col min="10775" max="10775" width="14" customWidth="1"/>
    <col min="10776" max="10776" width="14.125" customWidth="1"/>
    <col min="10777" max="10777" width="13.375" customWidth="1"/>
    <col min="10778" max="10778" width="4.625" customWidth="1"/>
    <col min="10779" max="10779" width="5.125" customWidth="1"/>
    <col min="10780" max="10780" width="6.625" customWidth="1"/>
    <col min="10781" max="10781" width="15.125" customWidth="1"/>
    <col min="11009" max="11009" width="4.75" customWidth="1"/>
    <col min="11010" max="11010" width="5.125" customWidth="1"/>
    <col min="11011" max="11011" width="4.5" customWidth="1"/>
    <col min="11012" max="11012" width="13.125" customWidth="1"/>
    <col min="11013" max="11014" width="14" customWidth="1"/>
    <col min="11015" max="11015" width="14.5" customWidth="1"/>
    <col min="11016" max="11016" width="14" customWidth="1"/>
    <col min="11017" max="11017" width="15" customWidth="1"/>
    <col min="11018" max="11018" width="13.375" customWidth="1"/>
    <col min="11019" max="11019" width="4.625" customWidth="1"/>
    <col min="11020" max="11020" width="5.125" customWidth="1"/>
    <col min="11021" max="11021" width="6.875" customWidth="1"/>
    <col min="11022" max="11022" width="14.375" customWidth="1"/>
    <col min="11023" max="11023" width="24.875" customWidth="1"/>
    <col min="11024" max="11024" width="13.875" customWidth="1"/>
    <col min="11025" max="11025" width="5.125" customWidth="1"/>
    <col min="11026" max="11026" width="5.375" customWidth="1"/>
    <col min="11027" max="11027" width="10.25" customWidth="1"/>
    <col min="11028" max="11028" width="15" customWidth="1"/>
    <col min="11029" max="11029" width="14" customWidth="1"/>
    <col min="11030" max="11030" width="14.25" customWidth="1"/>
    <col min="11031" max="11031" width="14" customWidth="1"/>
    <col min="11032" max="11032" width="14.125" customWidth="1"/>
    <col min="11033" max="11033" width="13.375" customWidth="1"/>
    <col min="11034" max="11034" width="4.625" customWidth="1"/>
    <col min="11035" max="11035" width="5.125" customWidth="1"/>
    <col min="11036" max="11036" width="6.625" customWidth="1"/>
    <col min="11037" max="11037" width="15.125" customWidth="1"/>
    <col min="11265" max="11265" width="4.75" customWidth="1"/>
    <col min="11266" max="11266" width="5.125" customWidth="1"/>
    <col min="11267" max="11267" width="4.5" customWidth="1"/>
    <col min="11268" max="11268" width="13.125" customWidth="1"/>
    <col min="11269" max="11270" width="14" customWidth="1"/>
    <col min="11271" max="11271" width="14.5" customWidth="1"/>
    <col min="11272" max="11272" width="14" customWidth="1"/>
    <col min="11273" max="11273" width="15" customWidth="1"/>
    <col min="11274" max="11274" width="13.375" customWidth="1"/>
    <col min="11275" max="11275" width="4.625" customWidth="1"/>
    <col min="11276" max="11276" width="5.125" customWidth="1"/>
    <col min="11277" max="11277" width="6.875" customWidth="1"/>
    <col min="11278" max="11278" width="14.375" customWidth="1"/>
    <col min="11279" max="11279" width="24.875" customWidth="1"/>
    <col min="11280" max="11280" width="13.875" customWidth="1"/>
    <col min="11281" max="11281" width="5.125" customWidth="1"/>
    <col min="11282" max="11282" width="5.375" customWidth="1"/>
    <col min="11283" max="11283" width="10.25" customWidth="1"/>
    <col min="11284" max="11284" width="15" customWidth="1"/>
    <col min="11285" max="11285" width="14" customWidth="1"/>
    <col min="11286" max="11286" width="14.25" customWidth="1"/>
    <col min="11287" max="11287" width="14" customWidth="1"/>
    <col min="11288" max="11288" width="14.125" customWidth="1"/>
    <col min="11289" max="11289" width="13.375" customWidth="1"/>
    <col min="11290" max="11290" width="4.625" customWidth="1"/>
    <col min="11291" max="11291" width="5.125" customWidth="1"/>
    <col min="11292" max="11292" width="6.625" customWidth="1"/>
    <col min="11293" max="11293" width="15.125" customWidth="1"/>
    <col min="11521" max="11521" width="4.75" customWidth="1"/>
    <col min="11522" max="11522" width="5.125" customWidth="1"/>
    <col min="11523" max="11523" width="4.5" customWidth="1"/>
    <col min="11524" max="11524" width="13.125" customWidth="1"/>
    <col min="11525" max="11526" width="14" customWidth="1"/>
    <col min="11527" max="11527" width="14.5" customWidth="1"/>
    <col min="11528" max="11528" width="14" customWidth="1"/>
    <col min="11529" max="11529" width="15" customWidth="1"/>
    <col min="11530" max="11530" width="13.375" customWidth="1"/>
    <col min="11531" max="11531" width="4.625" customWidth="1"/>
    <col min="11532" max="11532" width="5.125" customWidth="1"/>
    <col min="11533" max="11533" width="6.875" customWidth="1"/>
    <col min="11534" max="11534" width="14.375" customWidth="1"/>
    <col min="11535" max="11535" width="24.875" customWidth="1"/>
    <col min="11536" max="11536" width="13.875" customWidth="1"/>
    <col min="11537" max="11537" width="5.125" customWidth="1"/>
    <col min="11538" max="11538" width="5.375" customWidth="1"/>
    <col min="11539" max="11539" width="10.25" customWidth="1"/>
    <col min="11540" max="11540" width="15" customWidth="1"/>
    <col min="11541" max="11541" width="14" customWidth="1"/>
    <col min="11542" max="11542" width="14.25" customWidth="1"/>
    <col min="11543" max="11543" width="14" customWidth="1"/>
    <col min="11544" max="11544" width="14.125" customWidth="1"/>
    <col min="11545" max="11545" width="13.375" customWidth="1"/>
    <col min="11546" max="11546" width="4.625" customWidth="1"/>
    <col min="11547" max="11547" width="5.125" customWidth="1"/>
    <col min="11548" max="11548" width="6.625" customWidth="1"/>
    <col min="11549" max="11549" width="15.125" customWidth="1"/>
    <col min="11777" max="11777" width="4.75" customWidth="1"/>
    <col min="11778" max="11778" width="5.125" customWidth="1"/>
    <col min="11779" max="11779" width="4.5" customWidth="1"/>
    <col min="11780" max="11780" width="13.125" customWidth="1"/>
    <col min="11781" max="11782" width="14" customWidth="1"/>
    <col min="11783" max="11783" width="14.5" customWidth="1"/>
    <col min="11784" max="11784" width="14" customWidth="1"/>
    <col min="11785" max="11785" width="15" customWidth="1"/>
    <col min="11786" max="11786" width="13.375" customWidth="1"/>
    <col min="11787" max="11787" width="4.625" customWidth="1"/>
    <col min="11788" max="11788" width="5.125" customWidth="1"/>
    <col min="11789" max="11789" width="6.875" customWidth="1"/>
    <col min="11790" max="11790" width="14.375" customWidth="1"/>
    <col min="11791" max="11791" width="24.875" customWidth="1"/>
    <col min="11792" max="11792" width="13.875" customWidth="1"/>
    <col min="11793" max="11793" width="5.125" customWidth="1"/>
    <col min="11794" max="11794" width="5.375" customWidth="1"/>
    <col min="11795" max="11795" width="10.25" customWidth="1"/>
    <col min="11796" max="11796" width="15" customWidth="1"/>
    <col min="11797" max="11797" width="14" customWidth="1"/>
    <col min="11798" max="11798" width="14.25" customWidth="1"/>
    <col min="11799" max="11799" width="14" customWidth="1"/>
    <col min="11800" max="11800" width="14.125" customWidth="1"/>
    <col min="11801" max="11801" width="13.375" customWidth="1"/>
    <col min="11802" max="11802" width="4.625" customWidth="1"/>
    <col min="11803" max="11803" width="5.125" customWidth="1"/>
    <col min="11804" max="11804" width="6.625" customWidth="1"/>
    <col min="11805" max="11805" width="15.125" customWidth="1"/>
    <col min="12033" max="12033" width="4.75" customWidth="1"/>
    <col min="12034" max="12034" width="5.125" customWidth="1"/>
    <col min="12035" max="12035" width="4.5" customWidth="1"/>
    <col min="12036" max="12036" width="13.125" customWidth="1"/>
    <col min="12037" max="12038" width="14" customWidth="1"/>
    <col min="12039" max="12039" width="14.5" customWidth="1"/>
    <col min="12040" max="12040" width="14" customWidth="1"/>
    <col min="12041" max="12041" width="15" customWidth="1"/>
    <col min="12042" max="12042" width="13.375" customWidth="1"/>
    <col min="12043" max="12043" width="4.625" customWidth="1"/>
    <col min="12044" max="12044" width="5.125" customWidth="1"/>
    <col min="12045" max="12045" width="6.875" customWidth="1"/>
    <col min="12046" max="12046" width="14.375" customWidth="1"/>
    <col min="12047" max="12047" width="24.875" customWidth="1"/>
    <col min="12048" max="12048" width="13.875" customWidth="1"/>
    <col min="12049" max="12049" width="5.125" customWidth="1"/>
    <col min="12050" max="12050" width="5.375" customWidth="1"/>
    <col min="12051" max="12051" width="10.25" customWidth="1"/>
    <col min="12052" max="12052" width="15" customWidth="1"/>
    <col min="12053" max="12053" width="14" customWidth="1"/>
    <col min="12054" max="12054" width="14.25" customWidth="1"/>
    <col min="12055" max="12055" width="14" customWidth="1"/>
    <col min="12056" max="12056" width="14.125" customWidth="1"/>
    <col min="12057" max="12057" width="13.375" customWidth="1"/>
    <col min="12058" max="12058" width="4.625" customWidth="1"/>
    <col min="12059" max="12059" width="5.125" customWidth="1"/>
    <col min="12060" max="12060" width="6.625" customWidth="1"/>
    <col min="12061" max="12061" width="15.125" customWidth="1"/>
    <col min="12289" max="12289" width="4.75" customWidth="1"/>
    <col min="12290" max="12290" width="5.125" customWidth="1"/>
    <col min="12291" max="12291" width="4.5" customWidth="1"/>
    <col min="12292" max="12292" width="13.125" customWidth="1"/>
    <col min="12293" max="12294" width="14" customWidth="1"/>
    <col min="12295" max="12295" width="14.5" customWidth="1"/>
    <col min="12296" max="12296" width="14" customWidth="1"/>
    <col min="12297" max="12297" width="15" customWidth="1"/>
    <col min="12298" max="12298" width="13.375" customWidth="1"/>
    <col min="12299" max="12299" width="4.625" customWidth="1"/>
    <col min="12300" max="12300" width="5.125" customWidth="1"/>
    <col min="12301" max="12301" width="6.875" customWidth="1"/>
    <col min="12302" max="12302" width="14.375" customWidth="1"/>
    <col min="12303" max="12303" width="24.875" customWidth="1"/>
    <col min="12304" max="12304" width="13.875" customWidth="1"/>
    <col min="12305" max="12305" width="5.125" customWidth="1"/>
    <col min="12306" max="12306" width="5.375" customWidth="1"/>
    <col min="12307" max="12307" width="10.25" customWidth="1"/>
    <col min="12308" max="12308" width="15" customWidth="1"/>
    <col min="12309" max="12309" width="14" customWidth="1"/>
    <col min="12310" max="12310" width="14.25" customWidth="1"/>
    <col min="12311" max="12311" width="14" customWidth="1"/>
    <col min="12312" max="12312" width="14.125" customWidth="1"/>
    <col min="12313" max="12313" width="13.375" customWidth="1"/>
    <col min="12314" max="12314" width="4.625" customWidth="1"/>
    <col min="12315" max="12315" width="5.125" customWidth="1"/>
    <col min="12316" max="12316" width="6.625" customWidth="1"/>
    <col min="12317" max="12317" width="15.125" customWidth="1"/>
    <col min="12545" max="12545" width="4.75" customWidth="1"/>
    <col min="12546" max="12546" width="5.125" customWidth="1"/>
    <col min="12547" max="12547" width="4.5" customWidth="1"/>
    <col min="12548" max="12548" width="13.125" customWidth="1"/>
    <col min="12549" max="12550" width="14" customWidth="1"/>
    <col min="12551" max="12551" width="14.5" customWidth="1"/>
    <col min="12552" max="12552" width="14" customWidth="1"/>
    <col min="12553" max="12553" width="15" customWidth="1"/>
    <col min="12554" max="12554" width="13.375" customWidth="1"/>
    <col min="12555" max="12555" width="4.625" customWidth="1"/>
    <col min="12556" max="12556" width="5.125" customWidth="1"/>
    <col min="12557" max="12557" width="6.875" customWidth="1"/>
    <col min="12558" max="12558" width="14.375" customWidth="1"/>
    <col min="12559" max="12559" width="24.875" customWidth="1"/>
    <col min="12560" max="12560" width="13.875" customWidth="1"/>
    <col min="12561" max="12561" width="5.125" customWidth="1"/>
    <col min="12562" max="12562" width="5.375" customWidth="1"/>
    <col min="12563" max="12563" width="10.25" customWidth="1"/>
    <col min="12564" max="12564" width="15" customWidth="1"/>
    <col min="12565" max="12565" width="14" customWidth="1"/>
    <col min="12566" max="12566" width="14.25" customWidth="1"/>
    <col min="12567" max="12567" width="14" customWidth="1"/>
    <col min="12568" max="12568" width="14.125" customWidth="1"/>
    <col min="12569" max="12569" width="13.375" customWidth="1"/>
    <col min="12570" max="12570" width="4.625" customWidth="1"/>
    <col min="12571" max="12571" width="5.125" customWidth="1"/>
    <col min="12572" max="12572" width="6.625" customWidth="1"/>
    <col min="12573" max="12573" width="15.125" customWidth="1"/>
    <col min="12801" max="12801" width="4.75" customWidth="1"/>
    <col min="12802" max="12802" width="5.125" customWidth="1"/>
    <col min="12803" max="12803" width="4.5" customWidth="1"/>
    <col min="12804" max="12804" width="13.125" customWidth="1"/>
    <col min="12805" max="12806" width="14" customWidth="1"/>
    <col min="12807" max="12807" width="14.5" customWidth="1"/>
    <col min="12808" max="12808" width="14" customWidth="1"/>
    <col min="12809" max="12809" width="15" customWidth="1"/>
    <col min="12810" max="12810" width="13.375" customWidth="1"/>
    <col min="12811" max="12811" width="4.625" customWidth="1"/>
    <col min="12812" max="12812" width="5.125" customWidth="1"/>
    <col min="12813" max="12813" width="6.875" customWidth="1"/>
    <col min="12814" max="12814" width="14.375" customWidth="1"/>
    <col min="12815" max="12815" width="24.875" customWidth="1"/>
    <col min="12816" max="12816" width="13.875" customWidth="1"/>
    <col min="12817" max="12817" width="5.125" customWidth="1"/>
    <col min="12818" max="12818" width="5.375" customWidth="1"/>
    <col min="12819" max="12819" width="10.25" customWidth="1"/>
    <col min="12820" max="12820" width="15" customWidth="1"/>
    <col min="12821" max="12821" width="14" customWidth="1"/>
    <col min="12822" max="12822" width="14.25" customWidth="1"/>
    <col min="12823" max="12823" width="14" customWidth="1"/>
    <col min="12824" max="12824" width="14.125" customWidth="1"/>
    <col min="12825" max="12825" width="13.375" customWidth="1"/>
    <col min="12826" max="12826" width="4.625" customWidth="1"/>
    <col min="12827" max="12827" width="5.125" customWidth="1"/>
    <col min="12828" max="12828" width="6.625" customWidth="1"/>
    <col min="12829" max="12829" width="15.125" customWidth="1"/>
    <col min="13057" max="13057" width="4.75" customWidth="1"/>
    <col min="13058" max="13058" width="5.125" customWidth="1"/>
    <col min="13059" max="13059" width="4.5" customWidth="1"/>
    <col min="13060" max="13060" width="13.125" customWidth="1"/>
    <col min="13061" max="13062" width="14" customWidth="1"/>
    <col min="13063" max="13063" width="14.5" customWidth="1"/>
    <col min="13064" max="13064" width="14" customWidth="1"/>
    <col min="13065" max="13065" width="15" customWidth="1"/>
    <col min="13066" max="13066" width="13.375" customWidth="1"/>
    <col min="13067" max="13067" width="4.625" customWidth="1"/>
    <col min="13068" max="13068" width="5.125" customWidth="1"/>
    <col min="13069" max="13069" width="6.875" customWidth="1"/>
    <col min="13070" max="13070" width="14.375" customWidth="1"/>
    <col min="13071" max="13071" width="24.875" customWidth="1"/>
    <col min="13072" max="13072" width="13.875" customWidth="1"/>
    <col min="13073" max="13073" width="5.125" customWidth="1"/>
    <col min="13074" max="13074" width="5.375" customWidth="1"/>
    <col min="13075" max="13075" width="10.25" customWidth="1"/>
    <col min="13076" max="13076" width="15" customWidth="1"/>
    <col min="13077" max="13077" width="14" customWidth="1"/>
    <col min="13078" max="13078" width="14.25" customWidth="1"/>
    <col min="13079" max="13079" width="14" customWidth="1"/>
    <col min="13080" max="13080" width="14.125" customWidth="1"/>
    <col min="13081" max="13081" width="13.375" customWidth="1"/>
    <col min="13082" max="13082" width="4.625" customWidth="1"/>
    <col min="13083" max="13083" width="5.125" customWidth="1"/>
    <col min="13084" max="13084" width="6.625" customWidth="1"/>
    <col min="13085" max="13085" width="15.125" customWidth="1"/>
    <col min="13313" max="13313" width="4.75" customWidth="1"/>
    <col min="13314" max="13314" width="5.125" customWidth="1"/>
    <col min="13315" max="13315" width="4.5" customWidth="1"/>
    <col min="13316" max="13316" width="13.125" customWidth="1"/>
    <col min="13317" max="13318" width="14" customWidth="1"/>
    <col min="13319" max="13319" width="14.5" customWidth="1"/>
    <col min="13320" max="13320" width="14" customWidth="1"/>
    <col min="13321" max="13321" width="15" customWidth="1"/>
    <col min="13322" max="13322" width="13.375" customWidth="1"/>
    <col min="13323" max="13323" width="4.625" customWidth="1"/>
    <col min="13324" max="13324" width="5.125" customWidth="1"/>
    <col min="13325" max="13325" width="6.875" customWidth="1"/>
    <col min="13326" max="13326" width="14.375" customWidth="1"/>
    <col min="13327" max="13327" width="24.875" customWidth="1"/>
    <col min="13328" max="13328" width="13.875" customWidth="1"/>
    <col min="13329" max="13329" width="5.125" customWidth="1"/>
    <col min="13330" max="13330" width="5.375" customWidth="1"/>
    <col min="13331" max="13331" width="10.25" customWidth="1"/>
    <col min="13332" max="13332" width="15" customWidth="1"/>
    <col min="13333" max="13333" width="14" customWidth="1"/>
    <col min="13334" max="13334" width="14.25" customWidth="1"/>
    <col min="13335" max="13335" width="14" customWidth="1"/>
    <col min="13336" max="13336" width="14.125" customWidth="1"/>
    <col min="13337" max="13337" width="13.375" customWidth="1"/>
    <col min="13338" max="13338" width="4.625" customWidth="1"/>
    <col min="13339" max="13339" width="5.125" customWidth="1"/>
    <col min="13340" max="13340" width="6.625" customWidth="1"/>
    <col min="13341" max="13341" width="15.125" customWidth="1"/>
    <col min="13569" max="13569" width="4.75" customWidth="1"/>
    <col min="13570" max="13570" width="5.125" customWidth="1"/>
    <col min="13571" max="13571" width="4.5" customWidth="1"/>
    <col min="13572" max="13572" width="13.125" customWidth="1"/>
    <col min="13573" max="13574" width="14" customWidth="1"/>
    <col min="13575" max="13575" width="14.5" customWidth="1"/>
    <col min="13576" max="13576" width="14" customWidth="1"/>
    <col min="13577" max="13577" width="15" customWidth="1"/>
    <col min="13578" max="13578" width="13.375" customWidth="1"/>
    <col min="13579" max="13579" width="4.625" customWidth="1"/>
    <col min="13580" max="13580" width="5.125" customWidth="1"/>
    <col min="13581" max="13581" width="6.875" customWidth="1"/>
    <col min="13582" max="13582" width="14.375" customWidth="1"/>
    <col min="13583" max="13583" width="24.875" customWidth="1"/>
    <col min="13584" max="13584" width="13.875" customWidth="1"/>
    <col min="13585" max="13585" width="5.125" customWidth="1"/>
    <col min="13586" max="13586" width="5.375" customWidth="1"/>
    <col min="13587" max="13587" width="10.25" customWidth="1"/>
    <col min="13588" max="13588" width="15" customWidth="1"/>
    <col min="13589" max="13589" width="14" customWidth="1"/>
    <col min="13590" max="13590" width="14.25" customWidth="1"/>
    <col min="13591" max="13591" width="14" customWidth="1"/>
    <col min="13592" max="13592" width="14.125" customWidth="1"/>
    <col min="13593" max="13593" width="13.375" customWidth="1"/>
    <col min="13594" max="13594" width="4.625" customWidth="1"/>
    <col min="13595" max="13595" width="5.125" customWidth="1"/>
    <col min="13596" max="13596" width="6.625" customWidth="1"/>
    <col min="13597" max="13597" width="15.125" customWidth="1"/>
    <col min="13825" max="13825" width="4.75" customWidth="1"/>
    <col min="13826" max="13826" width="5.125" customWidth="1"/>
    <col min="13827" max="13827" width="4.5" customWidth="1"/>
    <col min="13828" max="13828" width="13.125" customWidth="1"/>
    <col min="13829" max="13830" width="14" customWidth="1"/>
    <col min="13831" max="13831" width="14.5" customWidth="1"/>
    <col min="13832" max="13832" width="14" customWidth="1"/>
    <col min="13833" max="13833" width="15" customWidth="1"/>
    <col min="13834" max="13834" width="13.375" customWidth="1"/>
    <col min="13835" max="13835" width="4.625" customWidth="1"/>
    <col min="13836" max="13836" width="5.125" customWidth="1"/>
    <col min="13837" max="13837" width="6.875" customWidth="1"/>
    <col min="13838" max="13838" width="14.375" customWidth="1"/>
    <col min="13839" max="13839" width="24.875" customWidth="1"/>
    <col min="13840" max="13840" width="13.875" customWidth="1"/>
    <col min="13841" max="13841" width="5.125" customWidth="1"/>
    <col min="13842" max="13842" width="5.375" customWidth="1"/>
    <col min="13843" max="13843" width="10.25" customWidth="1"/>
    <col min="13844" max="13844" width="15" customWidth="1"/>
    <col min="13845" max="13845" width="14" customWidth="1"/>
    <col min="13846" max="13846" width="14.25" customWidth="1"/>
    <col min="13847" max="13847" width="14" customWidth="1"/>
    <col min="13848" max="13848" width="14.125" customWidth="1"/>
    <col min="13849" max="13849" width="13.375" customWidth="1"/>
    <col min="13850" max="13850" width="4.625" customWidth="1"/>
    <col min="13851" max="13851" width="5.125" customWidth="1"/>
    <col min="13852" max="13852" width="6.625" customWidth="1"/>
    <col min="13853" max="13853" width="15.125" customWidth="1"/>
    <col min="14081" max="14081" width="4.75" customWidth="1"/>
    <col min="14082" max="14082" width="5.125" customWidth="1"/>
    <col min="14083" max="14083" width="4.5" customWidth="1"/>
    <col min="14084" max="14084" width="13.125" customWidth="1"/>
    <col min="14085" max="14086" width="14" customWidth="1"/>
    <col min="14087" max="14087" width="14.5" customWidth="1"/>
    <col min="14088" max="14088" width="14" customWidth="1"/>
    <col min="14089" max="14089" width="15" customWidth="1"/>
    <col min="14090" max="14090" width="13.375" customWidth="1"/>
    <col min="14091" max="14091" width="4.625" customWidth="1"/>
    <col min="14092" max="14092" width="5.125" customWidth="1"/>
    <col min="14093" max="14093" width="6.875" customWidth="1"/>
    <col min="14094" max="14094" width="14.375" customWidth="1"/>
    <col min="14095" max="14095" width="24.875" customWidth="1"/>
    <col min="14096" max="14096" width="13.875" customWidth="1"/>
    <col min="14097" max="14097" width="5.125" customWidth="1"/>
    <col min="14098" max="14098" width="5.375" customWidth="1"/>
    <col min="14099" max="14099" width="10.25" customWidth="1"/>
    <col min="14100" max="14100" width="15" customWidth="1"/>
    <col min="14101" max="14101" width="14" customWidth="1"/>
    <col min="14102" max="14102" width="14.25" customWidth="1"/>
    <col min="14103" max="14103" width="14" customWidth="1"/>
    <col min="14104" max="14104" width="14.125" customWidth="1"/>
    <col min="14105" max="14105" width="13.375" customWidth="1"/>
    <col min="14106" max="14106" width="4.625" customWidth="1"/>
    <col min="14107" max="14107" width="5.125" customWidth="1"/>
    <col min="14108" max="14108" width="6.625" customWidth="1"/>
    <col min="14109" max="14109" width="15.125" customWidth="1"/>
    <col min="14337" max="14337" width="4.75" customWidth="1"/>
    <col min="14338" max="14338" width="5.125" customWidth="1"/>
    <col min="14339" max="14339" width="4.5" customWidth="1"/>
    <col min="14340" max="14340" width="13.125" customWidth="1"/>
    <col min="14341" max="14342" width="14" customWidth="1"/>
    <col min="14343" max="14343" width="14.5" customWidth="1"/>
    <col min="14344" max="14344" width="14" customWidth="1"/>
    <col min="14345" max="14345" width="15" customWidth="1"/>
    <col min="14346" max="14346" width="13.375" customWidth="1"/>
    <col min="14347" max="14347" width="4.625" customWidth="1"/>
    <col min="14348" max="14348" width="5.125" customWidth="1"/>
    <col min="14349" max="14349" width="6.875" customWidth="1"/>
    <col min="14350" max="14350" width="14.375" customWidth="1"/>
    <col min="14351" max="14351" width="24.875" customWidth="1"/>
    <col min="14352" max="14352" width="13.875" customWidth="1"/>
    <col min="14353" max="14353" width="5.125" customWidth="1"/>
    <col min="14354" max="14354" width="5.375" customWidth="1"/>
    <col min="14355" max="14355" width="10.25" customWidth="1"/>
    <col min="14356" max="14356" width="15" customWidth="1"/>
    <col min="14357" max="14357" width="14" customWidth="1"/>
    <col min="14358" max="14358" width="14.25" customWidth="1"/>
    <col min="14359" max="14359" width="14" customWidth="1"/>
    <col min="14360" max="14360" width="14.125" customWidth="1"/>
    <col min="14361" max="14361" width="13.375" customWidth="1"/>
    <col min="14362" max="14362" width="4.625" customWidth="1"/>
    <col min="14363" max="14363" width="5.125" customWidth="1"/>
    <col min="14364" max="14364" width="6.625" customWidth="1"/>
    <col min="14365" max="14365" width="15.125" customWidth="1"/>
    <col min="14593" max="14593" width="4.75" customWidth="1"/>
    <col min="14594" max="14594" width="5.125" customWidth="1"/>
    <col min="14595" max="14595" width="4.5" customWidth="1"/>
    <col min="14596" max="14596" width="13.125" customWidth="1"/>
    <col min="14597" max="14598" width="14" customWidth="1"/>
    <col min="14599" max="14599" width="14.5" customWidth="1"/>
    <col min="14600" max="14600" width="14" customWidth="1"/>
    <col min="14601" max="14601" width="15" customWidth="1"/>
    <col min="14602" max="14602" width="13.375" customWidth="1"/>
    <col min="14603" max="14603" width="4.625" customWidth="1"/>
    <col min="14604" max="14604" width="5.125" customWidth="1"/>
    <col min="14605" max="14605" width="6.875" customWidth="1"/>
    <col min="14606" max="14606" width="14.375" customWidth="1"/>
    <col min="14607" max="14607" width="24.875" customWidth="1"/>
    <col min="14608" max="14608" width="13.875" customWidth="1"/>
    <col min="14609" max="14609" width="5.125" customWidth="1"/>
    <col min="14610" max="14610" width="5.375" customWidth="1"/>
    <col min="14611" max="14611" width="10.25" customWidth="1"/>
    <col min="14612" max="14612" width="15" customWidth="1"/>
    <col min="14613" max="14613" width="14" customWidth="1"/>
    <col min="14614" max="14614" width="14.25" customWidth="1"/>
    <col min="14615" max="14615" width="14" customWidth="1"/>
    <col min="14616" max="14616" width="14.125" customWidth="1"/>
    <col min="14617" max="14617" width="13.375" customWidth="1"/>
    <col min="14618" max="14618" width="4.625" customWidth="1"/>
    <col min="14619" max="14619" width="5.125" customWidth="1"/>
    <col min="14620" max="14620" width="6.625" customWidth="1"/>
    <col min="14621" max="14621" width="15.125" customWidth="1"/>
    <col min="14849" max="14849" width="4.75" customWidth="1"/>
    <col min="14850" max="14850" width="5.125" customWidth="1"/>
    <col min="14851" max="14851" width="4.5" customWidth="1"/>
    <col min="14852" max="14852" width="13.125" customWidth="1"/>
    <col min="14853" max="14854" width="14" customWidth="1"/>
    <col min="14855" max="14855" width="14.5" customWidth="1"/>
    <col min="14856" max="14856" width="14" customWidth="1"/>
    <col min="14857" max="14857" width="15" customWidth="1"/>
    <col min="14858" max="14858" width="13.375" customWidth="1"/>
    <col min="14859" max="14859" width="4.625" customWidth="1"/>
    <col min="14860" max="14860" width="5.125" customWidth="1"/>
    <col min="14861" max="14861" width="6.875" customWidth="1"/>
    <col min="14862" max="14862" width="14.375" customWidth="1"/>
    <col min="14863" max="14863" width="24.875" customWidth="1"/>
    <col min="14864" max="14864" width="13.875" customWidth="1"/>
    <col min="14865" max="14865" width="5.125" customWidth="1"/>
    <col min="14866" max="14866" width="5.375" customWidth="1"/>
    <col min="14867" max="14867" width="10.25" customWidth="1"/>
    <col min="14868" max="14868" width="15" customWidth="1"/>
    <col min="14869" max="14869" width="14" customWidth="1"/>
    <col min="14870" max="14870" width="14.25" customWidth="1"/>
    <col min="14871" max="14871" width="14" customWidth="1"/>
    <col min="14872" max="14872" width="14.125" customWidth="1"/>
    <col min="14873" max="14873" width="13.375" customWidth="1"/>
    <col min="14874" max="14874" width="4.625" customWidth="1"/>
    <col min="14875" max="14875" width="5.125" customWidth="1"/>
    <col min="14876" max="14876" width="6.625" customWidth="1"/>
    <col min="14877" max="14877" width="15.125" customWidth="1"/>
    <col min="15105" max="15105" width="4.75" customWidth="1"/>
    <col min="15106" max="15106" width="5.125" customWidth="1"/>
    <col min="15107" max="15107" width="4.5" customWidth="1"/>
    <col min="15108" max="15108" width="13.125" customWidth="1"/>
    <col min="15109" max="15110" width="14" customWidth="1"/>
    <col min="15111" max="15111" width="14.5" customWidth="1"/>
    <col min="15112" max="15112" width="14" customWidth="1"/>
    <col min="15113" max="15113" width="15" customWidth="1"/>
    <col min="15114" max="15114" width="13.375" customWidth="1"/>
    <col min="15115" max="15115" width="4.625" customWidth="1"/>
    <col min="15116" max="15116" width="5.125" customWidth="1"/>
    <col min="15117" max="15117" width="6.875" customWidth="1"/>
    <col min="15118" max="15118" width="14.375" customWidth="1"/>
    <col min="15119" max="15119" width="24.875" customWidth="1"/>
    <col min="15120" max="15120" width="13.875" customWidth="1"/>
    <col min="15121" max="15121" width="5.125" customWidth="1"/>
    <col min="15122" max="15122" width="5.375" customWidth="1"/>
    <col min="15123" max="15123" width="10.25" customWidth="1"/>
    <col min="15124" max="15124" width="15" customWidth="1"/>
    <col min="15125" max="15125" width="14" customWidth="1"/>
    <col min="15126" max="15126" width="14.25" customWidth="1"/>
    <col min="15127" max="15127" width="14" customWidth="1"/>
    <col min="15128" max="15128" width="14.125" customWidth="1"/>
    <col min="15129" max="15129" width="13.375" customWidth="1"/>
    <col min="15130" max="15130" width="4.625" customWidth="1"/>
    <col min="15131" max="15131" width="5.125" customWidth="1"/>
    <col min="15132" max="15132" width="6.625" customWidth="1"/>
    <col min="15133" max="15133" width="15.125" customWidth="1"/>
    <col min="15361" max="15361" width="4.75" customWidth="1"/>
    <col min="15362" max="15362" width="5.125" customWidth="1"/>
    <col min="15363" max="15363" width="4.5" customWidth="1"/>
    <col min="15364" max="15364" width="13.125" customWidth="1"/>
    <col min="15365" max="15366" width="14" customWidth="1"/>
    <col min="15367" max="15367" width="14.5" customWidth="1"/>
    <col min="15368" max="15368" width="14" customWidth="1"/>
    <col min="15369" max="15369" width="15" customWidth="1"/>
    <col min="15370" max="15370" width="13.375" customWidth="1"/>
    <col min="15371" max="15371" width="4.625" customWidth="1"/>
    <col min="15372" max="15372" width="5.125" customWidth="1"/>
    <col min="15373" max="15373" width="6.875" customWidth="1"/>
    <col min="15374" max="15374" width="14.375" customWidth="1"/>
    <col min="15375" max="15375" width="24.875" customWidth="1"/>
    <col min="15376" max="15376" width="13.875" customWidth="1"/>
    <col min="15377" max="15377" width="5.125" customWidth="1"/>
    <col min="15378" max="15378" width="5.375" customWidth="1"/>
    <col min="15379" max="15379" width="10.25" customWidth="1"/>
    <col min="15380" max="15380" width="15" customWidth="1"/>
    <col min="15381" max="15381" width="14" customWidth="1"/>
    <col min="15382" max="15382" width="14.25" customWidth="1"/>
    <col min="15383" max="15383" width="14" customWidth="1"/>
    <col min="15384" max="15384" width="14.125" customWidth="1"/>
    <col min="15385" max="15385" width="13.375" customWidth="1"/>
    <col min="15386" max="15386" width="4.625" customWidth="1"/>
    <col min="15387" max="15387" width="5.125" customWidth="1"/>
    <col min="15388" max="15388" width="6.625" customWidth="1"/>
    <col min="15389" max="15389" width="15.125" customWidth="1"/>
    <col min="15617" max="15617" width="4.75" customWidth="1"/>
    <col min="15618" max="15618" width="5.125" customWidth="1"/>
    <col min="15619" max="15619" width="4.5" customWidth="1"/>
    <col min="15620" max="15620" width="13.125" customWidth="1"/>
    <col min="15621" max="15622" width="14" customWidth="1"/>
    <col min="15623" max="15623" width="14.5" customWidth="1"/>
    <col min="15624" max="15624" width="14" customWidth="1"/>
    <col min="15625" max="15625" width="15" customWidth="1"/>
    <col min="15626" max="15626" width="13.375" customWidth="1"/>
    <col min="15627" max="15627" width="4.625" customWidth="1"/>
    <col min="15628" max="15628" width="5.125" customWidth="1"/>
    <col min="15629" max="15629" width="6.875" customWidth="1"/>
    <col min="15630" max="15630" width="14.375" customWidth="1"/>
    <col min="15631" max="15631" width="24.875" customWidth="1"/>
    <col min="15632" max="15632" width="13.875" customWidth="1"/>
    <col min="15633" max="15633" width="5.125" customWidth="1"/>
    <col min="15634" max="15634" width="5.375" customWidth="1"/>
    <col min="15635" max="15635" width="10.25" customWidth="1"/>
    <col min="15636" max="15636" width="15" customWidth="1"/>
    <col min="15637" max="15637" width="14" customWidth="1"/>
    <col min="15638" max="15638" width="14.25" customWidth="1"/>
    <col min="15639" max="15639" width="14" customWidth="1"/>
    <col min="15640" max="15640" width="14.125" customWidth="1"/>
    <col min="15641" max="15641" width="13.375" customWidth="1"/>
    <col min="15642" max="15642" width="4.625" customWidth="1"/>
    <col min="15643" max="15643" width="5.125" customWidth="1"/>
    <col min="15644" max="15644" width="6.625" customWidth="1"/>
    <col min="15645" max="15645" width="15.125" customWidth="1"/>
    <col min="15873" max="15873" width="4.75" customWidth="1"/>
    <col min="15874" max="15874" width="5.125" customWidth="1"/>
    <col min="15875" max="15875" width="4.5" customWidth="1"/>
    <col min="15876" max="15876" width="13.125" customWidth="1"/>
    <col min="15877" max="15878" width="14" customWidth="1"/>
    <col min="15879" max="15879" width="14.5" customWidth="1"/>
    <col min="15880" max="15880" width="14" customWidth="1"/>
    <col min="15881" max="15881" width="15" customWidth="1"/>
    <col min="15882" max="15882" width="13.375" customWidth="1"/>
    <col min="15883" max="15883" width="4.625" customWidth="1"/>
    <col min="15884" max="15884" width="5.125" customWidth="1"/>
    <col min="15885" max="15885" width="6.875" customWidth="1"/>
    <col min="15886" max="15886" width="14.375" customWidth="1"/>
    <col min="15887" max="15887" width="24.875" customWidth="1"/>
    <col min="15888" max="15888" width="13.875" customWidth="1"/>
    <col min="15889" max="15889" width="5.125" customWidth="1"/>
    <col min="15890" max="15890" width="5.375" customWidth="1"/>
    <col min="15891" max="15891" width="10.25" customWidth="1"/>
    <col min="15892" max="15892" width="15" customWidth="1"/>
    <col min="15893" max="15893" width="14" customWidth="1"/>
    <col min="15894" max="15894" width="14.25" customWidth="1"/>
    <col min="15895" max="15895" width="14" customWidth="1"/>
    <col min="15896" max="15896" width="14.125" customWidth="1"/>
    <col min="15897" max="15897" width="13.375" customWidth="1"/>
    <col min="15898" max="15898" width="4.625" customWidth="1"/>
    <col min="15899" max="15899" width="5.125" customWidth="1"/>
    <col min="15900" max="15900" width="6.625" customWidth="1"/>
    <col min="15901" max="15901" width="15.125" customWidth="1"/>
    <col min="16129" max="16129" width="4.75" customWidth="1"/>
    <col min="16130" max="16130" width="5.125" customWidth="1"/>
    <col min="16131" max="16131" width="4.5" customWidth="1"/>
    <col min="16132" max="16132" width="13.125" customWidth="1"/>
    <col min="16133" max="16134" width="14" customWidth="1"/>
    <col min="16135" max="16135" width="14.5" customWidth="1"/>
    <col min="16136" max="16136" width="14" customWidth="1"/>
    <col min="16137" max="16137" width="15" customWidth="1"/>
    <col min="16138" max="16138" width="13.375" customWidth="1"/>
    <col min="16139" max="16139" width="4.625" customWidth="1"/>
    <col min="16140" max="16140" width="5.125" customWidth="1"/>
    <col min="16141" max="16141" width="6.875" customWidth="1"/>
    <col min="16142" max="16142" width="14.375" customWidth="1"/>
    <col min="16143" max="16143" width="24.875" customWidth="1"/>
    <col min="16144" max="16144" width="13.875" customWidth="1"/>
    <col min="16145" max="16145" width="5.125" customWidth="1"/>
    <col min="16146" max="16146" width="5.375" customWidth="1"/>
    <col min="16147" max="16147" width="10.25" customWidth="1"/>
    <col min="16148" max="16148" width="15" customWidth="1"/>
    <col min="16149" max="16149" width="14" customWidth="1"/>
    <col min="16150" max="16150" width="14.25" customWidth="1"/>
    <col min="16151" max="16151" width="14" customWidth="1"/>
    <col min="16152" max="16152" width="14.125" customWidth="1"/>
    <col min="16153" max="16153" width="13.375" customWidth="1"/>
    <col min="16154" max="16154" width="4.625" customWidth="1"/>
    <col min="16155" max="16155" width="5.125" customWidth="1"/>
    <col min="16156" max="16156" width="6.625" customWidth="1"/>
    <col min="16157" max="16157" width="15.125" customWidth="1"/>
  </cols>
  <sheetData>
    <row r="1" spans="1:29" ht="18" x14ac:dyDescent="0.3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</v>
      </c>
      <c r="N1" s="3"/>
      <c r="P1" s="1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3"/>
    </row>
    <row r="2" spans="1:29" ht="18" x14ac:dyDescent="0.3">
      <c r="A2" s="1" t="s">
        <v>2</v>
      </c>
      <c r="B2" s="2"/>
      <c r="C2" s="3"/>
      <c r="D2" s="3"/>
      <c r="E2" s="3"/>
      <c r="F2" s="3"/>
      <c r="G2" s="2"/>
      <c r="H2" s="2"/>
      <c r="I2" s="2"/>
      <c r="J2" s="3"/>
      <c r="K2" s="2"/>
      <c r="L2" s="3"/>
      <c r="M2" s="5" t="s">
        <v>3</v>
      </c>
      <c r="N2" s="3"/>
      <c r="P2" s="1"/>
      <c r="Q2" s="2"/>
      <c r="R2" s="3"/>
      <c r="S2" s="3"/>
      <c r="T2" s="3"/>
      <c r="U2" s="3"/>
      <c r="V2" s="2"/>
      <c r="W2" s="2"/>
      <c r="X2" s="2"/>
      <c r="Y2" s="3"/>
      <c r="Z2" s="2"/>
      <c r="AA2" s="3"/>
      <c r="AB2" s="6"/>
      <c r="AC2" s="3"/>
    </row>
    <row r="3" spans="1:29" ht="18" x14ac:dyDescent="0.3">
      <c r="A3" s="1" t="s">
        <v>4</v>
      </c>
      <c r="B3" s="2"/>
      <c r="C3" s="3"/>
      <c r="D3" s="3"/>
      <c r="E3" s="3"/>
      <c r="F3" s="3"/>
      <c r="G3" s="7"/>
      <c r="H3" s="2"/>
      <c r="I3" s="2"/>
      <c r="J3" s="3"/>
      <c r="K3" s="3"/>
      <c r="L3" s="3"/>
      <c r="M3" s="4"/>
      <c r="N3" s="3"/>
      <c r="P3" s="1"/>
      <c r="Q3" s="2"/>
      <c r="R3" s="3"/>
      <c r="S3" s="3"/>
      <c r="T3" s="3"/>
      <c r="U3" s="3"/>
      <c r="V3" s="2"/>
      <c r="W3" s="2"/>
      <c r="X3" s="2"/>
      <c r="Y3" s="3"/>
      <c r="Z3" s="3"/>
      <c r="AA3" s="3"/>
      <c r="AB3" s="4"/>
      <c r="AC3" s="3"/>
    </row>
    <row r="4" spans="1:29" ht="18" x14ac:dyDescent="0.3">
      <c r="A4" s="1" t="s">
        <v>5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3"/>
      <c r="P4" s="1"/>
      <c r="Q4" s="2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3"/>
    </row>
    <row r="5" spans="1:29" ht="21.95" customHeight="1" x14ac:dyDescent="0.35">
      <c r="A5" s="8" t="s">
        <v>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9.5" x14ac:dyDescent="0.35">
      <c r="A6" s="9" t="s">
        <v>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7" customHeight="1" x14ac:dyDescent="0.25">
      <c r="A7" s="11" t="s">
        <v>8</v>
      </c>
      <c r="B7" s="12" t="s">
        <v>9</v>
      </c>
      <c r="C7" s="13" t="s">
        <v>10</v>
      </c>
      <c r="D7" s="14" t="s">
        <v>11</v>
      </c>
      <c r="E7" s="12" t="s">
        <v>12</v>
      </c>
      <c r="F7" s="15" t="s">
        <v>13</v>
      </c>
      <c r="G7" s="16"/>
      <c r="H7" s="17" t="s">
        <v>14</v>
      </c>
      <c r="I7" s="15" t="s">
        <v>15</v>
      </c>
      <c r="J7" s="16"/>
      <c r="K7" s="15" t="s">
        <v>16</v>
      </c>
      <c r="L7" s="16"/>
      <c r="M7" s="17" t="s">
        <v>17</v>
      </c>
      <c r="N7" s="18" t="s">
        <v>18</v>
      </c>
      <c r="P7" s="19"/>
      <c r="Q7" s="20"/>
      <c r="R7" s="21"/>
      <c r="S7" s="22"/>
      <c r="T7" s="20"/>
      <c r="U7" s="20"/>
      <c r="V7" s="20"/>
      <c r="W7" s="21"/>
      <c r="X7" s="20"/>
      <c r="Y7" s="20"/>
      <c r="Z7" s="20"/>
      <c r="AA7" s="20"/>
      <c r="AB7" s="21"/>
      <c r="AC7" s="23"/>
    </row>
    <row r="8" spans="1:29" x14ac:dyDescent="0.25">
      <c r="A8" s="24"/>
      <c r="B8" s="25"/>
      <c r="C8" s="26" t="s">
        <v>19</v>
      </c>
      <c r="D8" s="27" t="s">
        <v>20</v>
      </c>
      <c r="E8" s="25"/>
      <c r="F8" s="12" t="s">
        <v>21</v>
      </c>
      <c r="G8" s="17" t="s">
        <v>22</v>
      </c>
      <c r="H8" s="27" t="s">
        <v>23</v>
      </c>
      <c r="I8" s="18" t="s">
        <v>21</v>
      </c>
      <c r="J8" s="12" t="s">
        <v>24</v>
      </c>
      <c r="K8" s="11" t="s">
        <v>25</v>
      </c>
      <c r="L8" s="11" t="s">
        <v>24</v>
      </c>
      <c r="M8" s="27" t="s">
        <v>26</v>
      </c>
      <c r="N8" s="28"/>
      <c r="P8" s="19"/>
      <c r="Q8" s="20"/>
      <c r="R8" s="21"/>
      <c r="S8" s="21"/>
      <c r="T8" s="20"/>
      <c r="U8" s="20"/>
      <c r="V8" s="21"/>
      <c r="W8" s="21"/>
      <c r="X8" s="23"/>
      <c r="Y8" s="20"/>
      <c r="Z8" s="19"/>
      <c r="AA8" s="20"/>
      <c r="AB8" s="21"/>
      <c r="AC8" s="23"/>
    </row>
    <row r="9" spans="1:29" ht="43.7" customHeight="1" x14ac:dyDescent="0.3">
      <c r="A9" s="29"/>
      <c r="B9" s="30"/>
      <c r="C9" s="31" t="s">
        <v>27</v>
      </c>
      <c r="D9" s="32" t="s">
        <v>28</v>
      </c>
      <c r="E9" s="30"/>
      <c r="F9" s="30"/>
      <c r="G9" s="33" t="s">
        <v>29</v>
      </c>
      <c r="H9" s="33" t="s">
        <v>30</v>
      </c>
      <c r="I9" s="34"/>
      <c r="J9" s="30"/>
      <c r="K9" s="35"/>
      <c r="L9" s="29"/>
      <c r="M9" s="33" t="s">
        <v>31</v>
      </c>
      <c r="N9" s="34"/>
      <c r="O9" s="36"/>
      <c r="P9" s="19"/>
      <c r="Q9" s="20"/>
      <c r="R9" s="21"/>
      <c r="S9" s="22"/>
      <c r="T9" s="20"/>
      <c r="U9" s="20"/>
      <c r="V9" s="21"/>
      <c r="W9" s="21"/>
      <c r="X9" s="23"/>
      <c r="Y9" s="20"/>
      <c r="Z9" s="37"/>
      <c r="AA9" s="20"/>
      <c r="AB9" s="21"/>
      <c r="AC9" s="23"/>
    </row>
    <row r="10" spans="1:29" x14ac:dyDescent="0.25">
      <c r="A10" s="32" t="s">
        <v>32</v>
      </c>
      <c r="B10" s="32" t="s">
        <v>33</v>
      </c>
      <c r="C10" s="32" t="s">
        <v>34</v>
      </c>
      <c r="D10" s="38">
        <v>1</v>
      </c>
      <c r="E10" s="38">
        <v>2</v>
      </c>
      <c r="F10" s="38">
        <v>3</v>
      </c>
      <c r="G10" s="32">
        <v>4</v>
      </c>
      <c r="H10" s="32" t="s">
        <v>35</v>
      </c>
      <c r="I10" s="38" t="s">
        <v>36</v>
      </c>
      <c r="J10" s="38" t="s">
        <v>37</v>
      </c>
      <c r="K10" s="38">
        <v>8</v>
      </c>
      <c r="L10" s="38">
        <v>9</v>
      </c>
      <c r="M10" s="38">
        <v>10</v>
      </c>
      <c r="N10" s="38" t="s">
        <v>38</v>
      </c>
      <c r="P10" s="22"/>
      <c r="Q10" s="22"/>
      <c r="R10" s="22"/>
      <c r="S10" s="39"/>
      <c r="T10" s="39"/>
      <c r="U10" s="39"/>
      <c r="V10" s="22"/>
      <c r="W10" s="22"/>
      <c r="X10" s="39"/>
      <c r="Y10" s="39"/>
      <c r="Z10" s="39"/>
      <c r="AA10" s="39"/>
      <c r="AB10" s="39"/>
      <c r="AC10" s="39"/>
    </row>
    <row r="11" spans="1:29" ht="18" x14ac:dyDescent="0.3">
      <c r="A11" s="40">
        <v>13</v>
      </c>
      <c r="B11" s="40" t="s">
        <v>39</v>
      </c>
      <c r="C11" s="41"/>
      <c r="D11" s="41"/>
      <c r="E11" s="42">
        <f>7378590000-1338432000</f>
        <v>6040158000</v>
      </c>
      <c r="F11" s="43">
        <f t="shared" ref="F11:G13" si="0">E11</f>
        <v>6040158000</v>
      </c>
      <c r="G11" s="43">
        <f t="shared" si="0"/>
        <v>6040158000</v>
      </c>
      <c r="H11" s="44">
        <f>D11+G11</f>
        <v>6040158000</v>
      </c>
      <c r="I11" s="43">
        <v>1252873028</v>
      </c>
      <c r="J11" s="43">
        <v>1252873028</v>
      </c>
      <c r="K11" s="42"/>
      <c r="L11" s="42"/>
      <c r="M11" s="42"/>
      <c r="N11" s="42">
        <f>H11-J11-L11</f>
        <v>4787284972</v>
      </c>
      <c r="O11" s="45"/>
      <c r="P11" s="46"/>
      <c r="Q11" s="47"/>
      <c r="R11" s="48"/>
      <c r="S11" s="48"/>
      <c r="T11" s="49"/>
      <c r="U11" s="49"/>
      <c r="V11" s="50"/>
      <c r="W11" s="49"/>
      <c r="X11" s="49"/>
      <c r="Y11" s="49"/>
      <c r="Z11" s="49"/>
      <c r="AA11" s="49"/>
      <c r="AB11" s="49"/>
      <c r="AC11" s="49"/>
    </row>
    <row r="12" spans="1:29" ht="18" x14ac:dyDescent="0.3">
      <c r="A12" s="51">
        <v>14</v>
      </c>
      <c r="B12" s="51" t="s">
        <v>39</v>
      </c>
      <c r="C12" s="52"/>
      <c r="D12" s="52">
        <v>1879970035</v>
      </c>
      <c r="E12" s="53">
        <f>1338432000</f>
        <v>1338432000</v>
      </c>
      <c r="F12" s="54">
        <f t="shared" si="0"/>
        <v>1338432000</v>
      </c>
      <c r="G12" s="54">
        <f t="shared" si="0"/>
        <v>1338432000</v>
      </c>
      <c r="H12" s="53">
        <f>D12+G12</f>
        <v>3218402035</v>
      </c>
      <c r="I12" s="53">
        <v>288329424</v>
      </c>
      <c r="J12" s="53">
        <f>I12</f>
        <v>288329424</v>
      </c>
      <c r="K12" s="53"/>
      <c r="L12" s="53"/>
      <c r="M12" s="53"/>
      <c r="N12" s="53">
        <f>H12-J12-L12</f>
        <v>2930072611</v>
      </c>
      <c r="O12" s="45"/>
      <c r="P12" s="46"/>
      <c r="Q12" s="4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</row>
    <row r="13" spans="1:29" ht="18" x14ac:dyDescent="0.3">
      <c r="A13" s="51">
        <v>12</v>
      </c>
      <c r="B13" s="51" t="s">
        <v>39</v>
      </c>
      <c r="C13" s="52"/>
      <c r="D13" s="52"/>
      <c r="E13" s="53">
        <v>91500000</v>
      </c>
      <c r="F13" s="53">
        <f t="shared" si="0"/>
        <v>91500000</v>
      </c>
      <c r="G13" s="53">
        <f t="shared" si="0"/>
        <v>91500000</v>
      </c>
      <c r="H13" s="55">
        <f>D13+G13</f>
        <v>91500000</v>
      </c>
      <c r="I13" s="53">
        <v>91500000</v>
      </c>
      <c r="J13" s="53">
        <v>91500000</v>
      </c>
      <c r="K13" s="53"/>
      <c r="L13" s="53"/>
      <c r="M13" s="53"/>
      <c r="N13" s="53">
        <f>H13-J13-L13</f>
        <v>0</v>
      </c>
      <c r="O13" s="45"/>
      <c r="P13" s="46"/>
      <c r="Q13" s="4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</row>
    <row r="14" spans="1:29" ht="18" x14ac:dyDescent="0.3">
      <c r="A14" s="56" t="s">
        <v>40</v>
      </c>
      <c r="B14" s="57"/>
      <c r="C14" s="58"/>
      <c r="D14" s="59">
        <f t="shared" ref="D14:N14" si="1">SUM(D11:D13)</f>
        <v>1879970035</v>
      </c>
      <c r="E14" s="59">
        <f t="shared" si="1"/>
        <v>7470090000</v>
      </c>
      <c r="F14" s="59">
        <f t="shared" si="1"/>
        <v>7470090000</v>
      </c>
      <c r="G14" s="59">
        <f t="shared" si="1"/>
        <v>7470090000</v>
      </c>
      <c r="H14" s="59">
        <f t="shared" si="1"/>
        <v>9350060035</v>
      </c>
      <c r="I14" s="59">
        <f t="shared" si="1"/>
        <v>1632702452</v>
      </c>
      <c r="J14" s="59">
        <f t="shared" si="1"/>
        <v>1632702452</v>
      </c>
      <c r="K14" s="59">
        <f t="shared" si="1"/>
        <v>0</v>
      </c>
      <c r="L14" s="59">
        <f t="shared" si="1"/>
        <v>0</v>
      </c>
      <c r="M14" s="60">
        <f t="shared" si="1"/>
        <v>0</v>
      </c>
      <c r="N14" s="59">
        <f t="shared" si="1"/>
        <v>7717357583</v>
      </c>
      <c r="O14" s="61"/>
      <c r="P14" s="62"/>
      <c r="Q14" s="63"/>
      <c r="R14" s="64"/>
      <c r="S14" s="64"/>
      <c r="T14" s="65"/>
      <c r="U14" s="65"/>
      <c r="V14" s="65"/>
      <c r="W14" s="65"/>
      <c r="X14" s="65"/>
      <c r="Y14" s="65"/>
      <c r="Z14" s="65"/>
      <c r="AA14" s="65"/>
      <c r="AB14" s="65"/>
      <c r="AC14" s="65"/>
    </row>
    <row r="15" spans="1:29" ht="18" x14ac:dyDescent="0.3">
      <c r="A15" s="66" t="s">
        <v>41</v>
      </c>
      <c r="B15" s="3"/>
      <c r="C15" s="3"/>
      <c r="D15" s="3"/>
      <c r="E15" s="3"/>
      <c r="F15" s="3"/>
      <c r="G15" s="67"/>
      <c r="H15" s="68"/>
      <c r="I15" s="3"/>
      <c r="J15" s="68"/>
      <c r="K15" s="3"/>
      <c r="L15" s="3"/>
      <c r="M15" s="3"/>
      <c r="N15" s="67"/>
      <c r="O15" s="69"/>
      <c r="P15" s="66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4.1" customHeight="1" x14ac:dyDescent="0.3">
      <c r="A16" s="70"/>
      <c r="B16" s="70"/>
      <c r="C16" s="70"/>
      <c r="D16" s="71"/>
      <c r="E16" s="71"/>
      <c r="F16" s="72"/>
      <c r="G16" s="71"/>
      <c r="H16" s="71"/>
      <c r="I16" s="71"/>
      <c r="J16" s="71"/>
      <c r="K16" s="71"/>
      <c r="L16" s="71"/>
      <c r="M16" s="71"/>
      <c r="N16" s="71"/>
      <c r="O16" s="69"/>
      <c r="P16" s="21"/>
      <c r="Q16" s="21"/>
      <c r="R16" s="21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4.1" customHeight="1" x14ac:dyDescent="0.3">
      <c r="A17" s="73"/>
      <c r="B17" s="74"/>
      <c r="C17" s="74"/>
      <c r="D17" s="75"/>
      <c r="E17" s="76"/>
      <c r="F17" s="75"/>
      <c r="G17" s="76"/>
      <c r="H17" s="76"/>
      <c r="I17" s="77"/>
      <c r="J17" s="78"/>
      <c r="K17" s="75"/>
      <c r="L17" s="75"/>
      <c r="M17" s="75"/>
      <c r="N17" s="75"/>
      <c r="O17" s="69"/>
      <c r="P17" s="46"/>
      <c r="Q17" s="79"/>
      <c r="R17" s="79"/>
      <c r="S17" s="3"/>
      <c r="T17" s="48"/>
      <c r="U17" s="3"/>
      <c r="V17" s="48"/>
      <c r="W17" s="48"/>
      <c r="X17" s="80"/>
      <c r="Y17" s="68"/>
      <c r="Z17" s="3"/>
      <c r="AA17" s="3"/>
      <c r="AB17" s="3"/>
      <c r="AC17" s="3"/>
    </row>
    <row r="18" spans="1:29" ht="12.95" customHeight="1" x14ac:dyDescent="0.3">
      <c r="A18" s="73"/>
      <c r="B18" s="74"/>
      <c r="C18" s="74"/>
      <c r="D18" s="75"/>
      <c r="E18" s="76"/>
      <c r="F18" s="75"/>
      <c r="G18" s="76"/>
      <c r="H18" s="76"/>
      <c r="I18" s="81"/>
      <c r="J18" s="75"/>
      <c r="K18" s="75"/>
      <c r="L18" s="75"/>
      <c r="M18" s="75"/>
      <c r="N18" s="75"/>
      <c r="O18" s="69"/>
      <c r="P18" s="46"/>
      <c r="Q18" s="79"/>
      <c r="R18" s="79"/>
      <c r="S18" s="3"/>
      <c r="T18" s="48"/>
      <c r="U18" s="3"/>
      <c r="V18" s="48"/>
      <c r="W18" s="48"/>
      <c r="X18" s="49"/>
      <c r="Y18" s="3"/>
      <c r="Z18" s="3"/>
      <c r="AA18" s="3"/>
      <c r="AB18" s="3"/>
      <c r="AC18" s="3"/>
    </row>
    <row r="19" spans="1:29" ht="14.1" customHeight="1" x14ac:dyDescent="0.3">
      <c r="A19" s="82"/>
      <c r="B19" s="83"/>
      <c r="C19" s="83"/>
      <c r="D19" s="84"/>
      <c r="E19" s="85"/>
      <c r="F19" s="84"/>
      <c r="G19" s="85"/>
      <c r="H19" s="86"/>
      <c r="I19" s="86"/>
      <c r="J19" s="84"/>
      <c r="K19" s="84"/>
      <c r="L19" s="84"/>
      <c r="M19" s="84"/>
      <c r="N19" s="84"/>
      <c r="O19" s="69"/>
      <c r="P19" s="46"/>
      <c r="Q19" s="79"/>
      <c r="R19" s="79"/>
      <c r="S19" s="3"/>
      <c r="T19" s="48"/>
      <c r="U19" s="3"/>
      <c r="V19" s="48"/>
      <c r="W19" s="48"/>
      <c r="X19" s="3"/>
      <c r="Y19" s="3"/>
      <c r="Z19" s="3"/>
      <c r="AA19" s="3"/>
      <c r="AB19" s="3"/>
      <c r="AC19" s="3"/>
    </row>
    <row r="20" spans="1:29" ht="21.95" customHeight="1" x14ac:dyDescent="0.35">
      <c r="A20" s="3"/>
      <c r="B20" s="3"/>
      <c r="C20" s="87" t="s">
        <v>42</v>
      </c>
      <c r="D20" s="88"/>
      <c r="E20" s="87"/>
      <c r="F20" s="89"/>
      <c r="G20" s="3"/>
      <c r="H20" s="90"/>
      <c r="I20" s="90"/>
      <c r="J20" s="91" t="s">
        <v>43</v>
      </c>
      <c r="K20" s="91"/>
      <c r="L20" s="91"/>
      <c r="M20" s="90"/>
      <c r="N20" s="90"/>
      <c r="O20" s="69"/>
      <c r="P20" s="3"/>
      <c r="Q20" s="3"/>
      <c r="R20" s="87"/>
      <c r="S20" s="88"/>
      <c r="T20" s="87"/>
      <c r="U20" s="89"/>
      <c r="V20" s="3"/>
      <c r="W20" s="90"/>
      <c r="X20" s="90"/>
      <c r="Y20" s="91"/>
      <c r="Z20" s="91"/>
      <c r="AA20" s="91"/>
      <c r="AB20" s="90"/>
      <c r="AC20" s="90"/>
    </row>
    <row r="21" spans="1:29" ht="18" x14ac:dyDescent="0.3">
      <c r="A21" s="3"/>
      <c r="B21" s="92"/>
      <c r="C21" s="93"/>
      <c r="D21" s="94" t="s">
        <v>44</v>
      </c>
      <c r="E21" s="95"/>
      <c r="F21" s="95"/>
      <c r="G21" s="3"/>
      <c r="H21" s="92"/>
      <c r="I21" s="93"/>
      <c r="J21" s="94" t="s">
        <v>45</v>
      </c>
      <c r="K21" s="95"/>
      <c r="L21" s="95"/>
      <c r="M21" s="3"/>
      <c r="N21" s="3"/>
      <c r="O21" s="69"/>
      <c r="P21" s="3"/>
      <c r="Q21" s="92"/>
      <c r="R21" s="93"/>
      <c r="S21" s="94"/>
      <c r="T21" s="95"/>
      <c r="U21" s="95"/>
      <c r="V21" s="3"/>
      <c r="W21" s="92"/>
      <c r="X21" s="93"/>
      <c r="Y21" s="94"/>
      <c r="Z21" s="95"/>
      <c r="AA21" s="95"/>
      <c r="AB21" s="3"/>
      <c r="AC21" s="3"/>
    </row>
    <row r="22" spans="1:29" ht="18" customHeight="1" x14ac:dyDescent="0.35">
      <c r="A22" s="3"/>
      <c r="B22" s="3"/>
      <c r="C22" s="96" t="s">
        <v>46</v>
      </c>
      <c r="D22" s="87"/>
      <c r="E22" s="96" t="s">
        <v>47</v>
      </c>
      <c r="F22" s="87"/>
      <c r="G22" s="96"/>
      <c r="H22" s="87"/>
      <c r="I22" s="96" t="s">
        <v>48</v>
      </c>
      <c r="J22" s="87"/>
      <c r="K22" s="87" t="s">
        <v>49</v>
      </c>
      <c r="L22" s="96"/>
      <c r="M22" s="87"/>
      <c r="N22" s="3"/>
      <c r="O22" s="69"/>
      <c r="P22" s="3"/>
      <c r="Q22" s="3"/>
      <c r="R22" s="96"/>
      <c r="S22" s="87"/>
      <c r="T22" s="96"/>
      <c r="U22" s="87"/>
      <c r="V22" s="96"/>
      <c r="W22" s="87"/>
      <c r="X22" s="96"/>
      <c r="Y22" s="87"/>
      <c r="Z22" s="87"/>
      <c r="AA22" s="96"/>
      <c r="AB22" s="87"/>
      <c r="AC22" s="3"/>
    </row>
    <row r="23" spans="1:29" ht="19.5" x14ac:dyDescent="0.35">
      <c r="A23" s="3"/>
      <c r="B23" s="3"/>
      <c r="C23" s="96"/>
      <c r="D23" s="87"/>
      <c r="E23" s="96"/>
      <c r="F23" s="97"/>
      <c r="G23" s="87"/>
      <c r="H23" s="97"/>
      <c r="I23" s="87"/>
      <c r="J23" s="87"/>
      <c r="K23" s="87"/>
      <c r="L23" s="87"/>
      <c r="M23" s="87"/>
      <c r="N23" s="3"/>
      <c r="O23" s="45"/>
      <c r="P23" s="3"/>
      <c r="Q23" s="3"/>
      <c r="R23" s="96"/>
      <c r="S23" s="87"/>
      <c r="T23" s="96"/>
      <c r="U23" s="97"/>
      <c r="V23" s="87"/>
      <c r="W23" s="97"/>
      <c r="X23" s="87"/>
      <c r="Y23" s="87"/>
      <c r="Z23" s="87"/>
      <c r="AA23" s="87"/>
      <c r="AB23" s="87"/>
      <c r="AC23" s="3"/>
    </row>
    <row r="24" spans="1:29" ht="37.5" customHeight="1" x14ac:dyDescent="0.3">
      <c r="A24" s="98"/>
      <c r="B24" s="98"/>
      <c r="C24" s="99"/>
      <c r="D24" s="99"/>
      <c r="E24" s="99"/>
      <c r="F24" s="66"/>
      <c r="G24" s="96"/>
      <c r="H24" s="66"/>
      <c r="I24" s="66" t="s">
        <v>50</v>
      </c>
      <c r="J24" s="1"/>
      <c r="K24" s="66" t="s">
        <v>51</v>
      </c>
      <c r="L24" s="66"/>
      <c r="M24" s="66"/>
      <c r="N24" s="2"/>
      <c r="O24" s="45"/>
      <c r="P24" s="98"/>
      <c r="Q24" s="98"/>
      <c r="R24" s="99"/>
      <c r="S24" s="99"/>
      <c r="T24" s="99"/>
      <c r="U24" s="66"/>
      <c r="V24" s="96"/>
      <c r="W24" s="66"/>
      <c r="X24" s="66"/>
      <c r="Y24" s="1"/>
      <c r="Z24" s="66"/>
      <c r="AA24" s="66"/>
      <c r="AB24" s="66"/>
      <c r="AC24" s="2"/>
    </row>
    <row r="25" spans="1:29" ht="37.5" customHeight="1" x14ac:dyDescent="0.3">
      <c r="A25" s="98"/>
      <c r="B25" s="98"/>
      <c r="C25" s="99"/>
      <c r="D25" s="99"/>
      <c r="E25" s="99"/>
      <c r="F25" s="66"/>
      <c r="G25" s="96"/>
      <c r="H25" s="66"/>
      <c r="I25" s="66"/>
      <c r="J25" s="1"/>
      <c r="K25" s="66"/>
      <c r="L25" s="66"/>
      <c r="M25" s="66"/>
      <c r="N25" s="2"/>
      <c r="O25" s="45"/>
      <c r="P25" s="98"/>
      <c r="Q25" s="98"/>
      <c r="R25" s="99"/>
      <c r="S25" s="99"/>
      <c r="T25" s="99"/>
      <c r="U25" s="66"/>
      <c r="V25" s="96"/>
      <c r="W25" s="66"/>
      <c r="X25" s="66"/>
      <c r="Y25" s="1"/>
      <c r="Z25" s="66"/>
      <c r="AA25" s="66"/>
      <c r="AB25" s="66"/>
      <c r="AC25" s="2"/>
    </row>
    <row r="26" spans="1:29" ht="37.5" customHeight="1" x14ac:dyDescent="0.3">
      <c r="A26" s="100" t="s">
        <v>0</v>
      </c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3" t="s">
        <v>1</v>
      </c>
      <c r="N26" s="102"/>
      <c r="O26" s="45"/>
      <c r="P26" s="98"/>
      <c r="Q26" s="98"/>
      <c r="R26" s="99"/>
      <c r="S26" s="99"/>
      <c r="T26" s="99"/>
      <c r="U26" s="66"/>
      <c r="V26" s="96"/>
      <c r="W26" s="66"/>
      <c r="X26" s="66"/>
      <c r="Y26" s="1"/>
      <c r="Z26" s="66"/>
      <c r="AA26" s="66"/>
      <c r="AB26" s="66"/>
      <c r="AC26" s="2"/>
    </row>
    <row r="27" spans="1:29" ht="37.5" customHeight="1" x14ac:dyDescent="0.3">
      <c r="A27" s="100" t="s">
        <v>2</v>
      </c>
      <c r="B27" s="101"/>
      <c r="C27" s="102"/>
      <c r="D27" s="102"/>
      <c r="E27" s="102"/>
      <c r="F27" s="102"/>
      <c r="G27" s="101"/>
      <c r="H27" s="101"/>
      <c r="I27" s="101"/>
      <c r="J27" s="102"/>
      <c r="K27" s="101"/>
      <c r="L27" s="102"/>
      <c r="M27" s="104" t="s">
        <v>3</v>
      </c>
      <c r="N27" s="102"/>
      <c r="O27" s="45"/>
      <c r="P27" s="98"/>
      <c r="Q27" s="98"/>
      <c r="R27" s="99"/>
      <c r="S27" s="99"/>
      <c r="T27" s="99"/>
      <c r="U27" s="66"/>
      <c r="V27" s="96"/>
      <c r="W27" s="66"/>
      <c r="X27" s="66"/>
      <c r="Y27" s="1"/>
      <c r="Z27" s="66"/>
      <c r="AA27" s="66"/>
      <c r="AB27" s="66"/>
      <c r="AC27" s="2"/>
    </row>
    <row r="28" spans="1:29" ht="37.5" customHeight="1" x14ac:dyDescent="0.3">
      <c r="A28" s="100" t="s">
        <v>4</v>
      </c>
      <c r="B28" s="101"/>
      <c r="C28" s="102"/>
      <c r="D28" s="102"/>
      <c r="E28" s="102"/>
      <c r="F28" s="102"/>
      <c r="G28" s="105"/>
      <c r="H28" s="101"/>
      <c r="I28" s="101"/>
      <c r="J28" s="102"/>
      <c r="K28" s="102"/>
      <c r="L28" s="102"/>
      <c r="M28" s="103"/>
      <c r="N28" s="102"/>
      <c r="O28" s="45"/>
      <c r="P28" s="98"/>
      <c r="Q28" s="98"/>
      <c r="R28" s="99"/>
      <c r="S28" s="99"/>
      <c r="T28" s="99"/>
      <c r="U28" s="66"/>
      <c r="V28" s="96"/>
      <c r="W28" s="66"/>
      <c r="X28" s="66"/>
      <c r="Y28" s="1"/>
      <c r="Z28" s="66"/>
      <c r="AA28" s="66"/>
      <c r="AB28" s="66"/>
      <c r="AC28" s="2"/>
    </row>
    <row r="29" spans="1:29" ht="37.5" customHeight="1" x14ac:dyDescent="0.3">
      <c r="A29" s="100" t="s">
        <v>5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3"/>
      <c r="N29" s="102"/>
      <c r="O29" s="45"/>
      <c r="P29" s="98"/>
      <c r="Q29" s="98"/>
      <c r="R29" s="99"/>
      <c r="S29" s="99"/>
      <c r="T29" s="99"/>
      <c r="U29" s="66"/>
      <c r="V29" s="96"/>
      <c r="W29" s="66"/>
      <c r="X29" s="66"/>
      <c r="Y29" s="1"/>
      <c r="Z29" s="66"/>
      <c r="AA29" s="66"/>
      <c r="AB29" s="66"/>
      <c r="AC29" s="2"/>
    </row>
    <row r="30" spans="1:29" ht="37.5" customHeight="1" x14ac:dyDescent="0.35">
      <c r="A30" s="106" t="s">
        <v>6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45"/>
      <c r="P30" s="98"/>
      <c r="Q30" s="98"/>
      <c r="R30" s="99"/>
      <c r="S30" s="99"/>
      <c r="T30" s="99"/>
      <c r="U30" s="66"/>
      <c r="V30" s="96"/>
      <c r="W30" s="66"/>
      <c r="X30" s="66"/>
      <c r="Y30" s="1"/>
      <c r="Z30" s="66"/>
      <c r="AA30" s="66"/>
      <c r="AB30" s="66"/>
      <c r="AC30" s="2"/>
    </row>
    <row r="31" spans="1:29" ht="37.5" customHeight="1" x14ac:dyDescent="0.35">
      <c r="A31" s="9" t="s">
        <v>52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45"/>
      <c r="P31" s="98"/>
      <c r="Q31" s="98"/>
      <c r="R31" s="99"/>
      <c r="S31" s="99"/>
      <c r="T31" s="99"/>
      <c r="U31" s="66"/>
      <c r="V31" s="96"/>
      <c r="W31" s="66"/>
      <c r="X31" s="66"/>
      <c r="Y31" s="1"/>
      <c r="Z31" s="66"/>
      <c r="AA31" s="66"/>
      <c r="AB31" s="66"/>
      <c r="AC31" s="2"/>
    </row>
    <row r="32" spans="1:29" ht="37.5" customHeight="1" x14ac:dyDescent="0.3">
      <c r="A32" s="107" t="s">
        <v>8</v>
      </c>
      <c r="B32" s="108" t="s">
        <v>9</v>
      </c>
      <c r="C32" s="109" t="s">
        <v>10</v>
      </c>
      <c r="D32" s="110" t="s">
        <v>11</v>
      </c>
      <c r="E32" s="108" t="s">
        <v>12</v>
      </c>
      <c r="F32" s="111" t="s">
        <v>13</v>
      </c>
      <c r="G32" s="112"/>
      <c r="H32" s="113" t="s">
        <v>14</v>
      </c>
      <c r="I32" s="111" t="s">
        <v>15</v>
      </c>
      <c r="J32" s="112"/>
      <c r="K32" s="111" t="s">
        <v>16</v>
      </c>
      <c r="L32" s="112"/>
      <c r="M32" s="113" t="s">
        <v>17</v>
      </c>
      <c r="N32" s="114" t="s">
        <v>18</v>
      </c>
      <c r="O32" s="45"/>
      <c r="P32" s="98"/>
      <c r="Q32" s="98"/>
      <c r="R32" s="99"/>
      <c r="S32" s="99"/>
      <c r="T32" s="99"/>
      <c r="U32" s="66"/>
      <c r="V32" s="96"/>
      <c r="W32" s="66"/>
      <c r="X32" s="66"/>
      <c r="Y32" s="1"/>
      <c r="Z32" s="66"/>
      <c r="AA32" s="66"/>
      <c r="AB32" s="66"/>
      <c r="AC32" s="2"/>
    </row>
    <row r="33" spans="1:29" ht="37.5" customHeight="1" x14ac:dyDescent="0.3">
      <c r="A33" s="115"/>
      <c r="B33" s="116"/>
      <c r="C33" s="117" t="s">
        <v>19</v>
      </c>
      <c r="D33" s="118" t="s">
        <v>20</v>
      </c>
      <c r="E33" s="116"/>
      <c r="F33" s="108" t="s">
        <v>21</v>
      </c>
      <c r="G33" s="113" t="s">
        <v>22</v>
      </c>
      <c r="H33" s="118" t="s">
        <v>23</v>
      </c>
      <c r="I33" s="114" t="s">
        <v>21</v>
      </c>
      <c r="J33" s="108" t="s">
        <v>24</v>
      </c>
      <c r="K33" s="107" t="s">
        <v>25</v>
      </c>
      <c r="L33" s="107" t="s">
        <v>24</v>
      </c>
      <c r="M33" s="118" t="s">
        <v>26</v>
      </c>
      <c r="N33" s="119"/>
      <c r="O33" s="45"/>
      <c r="P33" s="98"/>
      <c r="Q33" s="98"/>
      <c r="R33" s="99"/>
      <c r="S33" s="99"/>
      <c r="T33" s="99"/>
      <c r="U33" s="66"/>
      <c r="V33" s="96"/>
      <c r="W33" s="66"/>
      <c r="X33" s="66"/>
      <c r="Y33" s="1"/>
      <c r="Z33" s="66"/>
      <c r="AA33" s="66"/>
      <c r="AB33" s="66"/>
      <c r="AC33" s="2"/>
    </row>
    <row r="34" spans="1:29" ht="37.5" customHeight="1" x14ac:dyDescent="0.3">
      <c r="A34" s="120"/>
      <c r="B34" s="121"/>
      <c r="C34" s="122" t="s">
        <v>27</v>
      </c>
      <c r="D34" s="123" t="s">
        <v>28</v>
      </c>
      <c r="E34" s="121"/>
      <c r="F34" s="121"/>
      <c r="G34" s="124" t="s">
        <v>29</v>
      </c>
      <c r="H34" s="124" t="s">
        <v>30</v>
      </c>
      <c r="I34" s="125"/>
      <c r="J34" s="121"/>
      <c r="K34" s="126"/>
      <c r="L34" s="120"/>
      <c r="M34" s="124" t="s">
        <v>31</v>
      </c>
      <c r="N34" s="125"/>
      <c r="O34" s="45"/>
      <c r="P34" s="98"/>
      <c r="Q34" s="98"/>
      <c r="R34" s="99"/>
      <c r="S34" s="99"/>
      <c r="T34" s="99"/>
      <c r="U34" s="66"/>
      <c r="V34" s="96"/>
      <c r="W34" s="66"/>
      <c r="X34" s="66"/>
      <c r="Y34" s="1"/>
      <c r="Z34" s="66"/>
      <c r="AA34" s="66"/>
      <c r="AB34" s="66"/>
      <c r="AC34" s="2"/>
    </row>
    <row r="35" spans="1:29" ht="37.5" customHeight="1" x14ac:dyDescent="0.3">
      <c r="A35" s="123" t="s">
        <v>32</v>
      </c>
      <c r="B35" s="123" t="s">
        <v>33</v>
      </c>
      <c r="C35" s="123" t="s">
        <v>34</v>
      </c>
      <c r="D35" s="127">
        <v>1</v>
      </c>
      <c r="E35" s="127">
        <v>2</v>
      </c>
      <c r="F35" s="127">
        <v>3</v>
      </c>
      <c r="G35" s="123">
        <v>4</v>
      </c>
      <c r="H35" s="123" t="s">
        <v>35</v>
      </c>
      <c r="I35" s="127" t="s">
        <v>36</v>
      </c>
      <c r="J35" s="127" t="s">
        <v>37</v>
      </c>
      <c r="K35" s="127">
        <v>8</v>
      </c>
      <c r="L35" s="127">
        <v>9</v>
      </c>
      <c r="M35" s="127">
        <v>10</v>
      </c>
      <c r="N35" s="127" t="s">
        <v>38</v>
      </c>
      <c r="O35" s="45"/>
      <c r="P35" s="98"/>
      <c r="Q35" s="98"/>
      <c r="R35" s="99"/>
      <c r="S35" s="99"/>
      <c r="T35" s="99"/>
      <c r="U35" s="66"/>
      <c r="V35" s="96"/>
      <c r="W35" s="66"/>
      <c r="X35" s="66"/>
      <c r="Y35" s="1"/>
      <c r="Z35" s="66"/>
      <c r="AA35" s="66"/>
      <c r="AB35" s="66"/>
      <c r="AC35" s="2"/>
    </row>
    <row r="36" spans="1:29" ht="37.5" customHeight="1" x14ac:dyDescent="0.3">
      <c r="A36" s="128">
        <v>13</v>
      </c>
      <c r="B36" s="128" t="s">
        <v>39</v>
      </c>
      <c r="C36" s="129"/>
      <c r="D36" s="129"/>
      <c r="E36" s="130">
        <f>10982834000-31023000-3887496000</f>
        <v>7064315000</v>
      </c>
      <c r="F36" s="131">
        <f>7256955000-1166600000-20000000+36135000</f>
        <v>6106490000</v>
      </c>
      <c r="G36" s="131">
        <f>7256955000-1166600000-20000000+36135000</f>
        <v>6106490000</v>
      </c>
      <c r="H36" s="130">
        <f>D36+G36</f>
        <v>6106490000</v>
      </c>
      <c r="I36" s="130">
        <f>4785285206+433323823+298000+36135000+851447971</f>
        <v>6106490000</v>
      </c>
      <c r="J36" s="130">
        <f>4785285206+433323823+298000+36135000+851447971</f>
        <v>6106490000</v>
      </c>
      <c r="K36" s="130"/>
      <c r="L36" s="130"/>
      <c r="M36" s="130"/>
      <c r="N36" s="130">
        <f>H36-J36-L36</f>
        <v>0</v>
      </c>
      <c r="O36" s="45"/>
      <c r="P36" s="98"/>
      <c r="Q36" s="98"/>
      <c r="R36" s="99"/>
      <c r="S36" s="99"/>
      <c r="T36" s="99"/>
      <c r="U36" s="66"/>
      <c r="V36" s="96"/>
      <c r="W36" s="66"/>
      <c r="X36" s="66"/>
      <c r="Y36" s="1"/>
      <c r="Z36" s="66"/>
      <c r="AA36" s="66"/>
      <c r="AB36" s="66"/>
      <c r="AC36" s="2"/>
    </row>
    <row r="37" spans="1:29" ht="37.5" customHeight="1" x14ac:dyDescent="0.3">
      <c r="A37" s="132">
        <v>14</v>
      </c>
      <c r="B37" s="132" t="s">
        <v>39</v>
      </c>
      <c r="C37" s="133"/>
      <c r="D37" s="133">
        <v>2073186086</v>
      </c>
      <c r="E37" s="134">
        <f>31023000+3887496000</f>
        <v>3918519000</v>
      </c>
      <c r="F37" s="135">
        <f>5991705086-2073186086+1166600000-1779000000</f>
        <v>3306119000</v>
      </c>
      <c r="G37" s="135">
        <f>5991705086-2073186086+1166600000-1779000000</f>
        <v>3306119000</v>
      </c>
      <c r="H37" s="134">
        <f>D37+G37</f>
        <v>5379305086</v>
      </c>
      <c r="I37" s="134">
        <f>2589418784+420135956+489780311</f>
        <v>3499335051</v>
      </c>
      <c r="J37" s="134">
        <f>2589418784+420135956+489780311</f>
        <v>3499335051</v>
      </c>
      <c r="K37" s="134"/>
      <c r="L37" s="134"/>
      <c r="M37" s="134"/>
      <c r="N37" s="134">
        <f>H37-J37-L37</f>
        <v>1879970035</v>
      </c>
      <c r="O37" s="45"/>
      <c r="P37" s="98"/>
      <c r="Q37" s="98"/>
      <c r="R37" s="99"/>
      <c r="S37" s="99"/>
      <c r="T37" s="99"/>
      <c r="U37" s="66"/>
      <c r="V37" s="96"/>
      <c r="W37" s="66"/>
      <c r="X37" s="66"/>
      <c r="Y37" s="1"/>
      <c r="Z37" s="66"/>
      <c r="AA37" s="66"/>
      <c r="AB37" s="66"/>
      <c r="AC37" s="2"/>
    </row>
    <row r="38" spans="1:29" ht="37.5" customHeight="1" x14ac:dyDescent="0.3">
      <c r="A38" s="132">
        <v>12</v>
      </c>
      <c r="B38" s="132" t="s">
        <v>39</v>
      </c>
      <c r="C38" s="133"/>
      <c r="D38" s="133"/>
      <c r="E38" s="134">
        <v>99000000</v>
      </c>
      <c r="F38" s="134">
        <v>203670121</v>
      </c>
      <c r="G38" s="134">
        <v>203670121</v>
      </c>
      <c r="H38" s="134">
        <f>D38+G38</f>
        <v>203670121</v>
      </c>
      <c r="I38" s="134">
        <v>184766242</v>
      </c>
      <c r="J38" s="134">
        <v>184766242</v>
      </c>
      <c r="K38" s="134"/>
      <c r="L38" s="134"/>
      <c r="M38" s="134"/>
      <c r="N38" s="134">
        <f>H38-J38-L38</f>
        <v>18903879</v>
      </c>
      <c r="O38" s="45"/>
      <c r="P38" s="98"/>
      <c r="Q38" s="98"/>
      <c r="R38" s="99"/>
      <c r="S38" s="99"/>
      <c r="T38" s="99"/>
      <c r="U38" s="66"/>
      <c r="V38" s="96"/>
      <c r="W38" s="66"/>
      <c r="X38" s="66"/>
      <c r="Y38" s="1"/>
      <c r="Z38" s="66"/>
      <c r="AA38" s="66"/>
      <c r="AB38" s="66"/>
      <c r="AC38" s="2"/>
    </row>
    <row r="39" spans="1:29" ht="37.5" customHeight="1" x14ac:dyDescent="0.3">
      <c r="A39" s="136">
        <v>15</v>
      </c>
      <c r="B39" s="137" t="s">
        <v>39</v>
      </c>
      <c r="C39" s="138"/>
      <c r="D39" s="139"/>
      <c r="E39" s="140"/>
      <c r="F39" s="140">
        <v>5400000</v>
      </c>
      <c r="G39" s="140">
        <v>5400000</v>
      </c>
      <c r="H39" s="140">
        <v>5400000</v>
      </c>
      <c r="I39" s="140">
        <v>5400000</v>
      </c>
      <c r="J39" s="140">
        <v>5400000</v>
      </c>
      <c r="K39" s="140"/>
      <c r="L39" s="140"/>
      <c r="M39" s="140"/>
      <c r="N39" s="134">
        <f>H39-J39-L39</f>
        <v>0</v>
      </c>
      <c r="O39" s="45"/>
      <c r="P39" s="98"/>
      <c r="Q39" s="98"/>
      <c r="R39" s="99"/>
      <c r="S39" s="99"/>
      <c r="T39" s="99"/>
      <c r="U39" s="66"/>
      <c r="V39" s="96"/>
      <c r="W39" s="66"/>
      <c r="X39" s="66"/>
      <c r="Y39" s="1"/>
      <c r="Z39" s="66"/>
      <c r="AA39" s="66"/>
      <c r="AB39" s="66"/>
      <c r="AC39" s="2"/>
    </row>
    <row r="40" spans="1:29" ht="37.5" customHeight="1" x14ac:dyDescent="0.3">
      <c r="A40" s="141">
        <v>28</v>
      </c>
      <c r="B40" s="142" t="s">
        <v>39</v>
      </c>
      <c r="C40" s="143"/>
      <c r="D40" s="144"/>
      <c r="E40" s="145"/>
      <c r="F40" s="146">
        <v>20000000</v>
      </c>
      <c r="G40" s="146">
        <v>20000000</v>
      </c>
      <c r="H40" s="145">
        <f>D40+G40</f>
        <v>20000000</v>
      </c>
      <c r="I40" s="145">
        <v>0</v>
      </c>
      <c r="J40" s="145">
        <v>0</v>
      </c>
      <c r="K40" s="145"/>
      <c r="L40" s="145"/>
      <c r="M40" s="147">
        <v>20000000</v>
      </c>
      <c r="N40" s="145">
        <f>H40-J40-L40</f>
        <v>20000000</v>
      </c>
      <c r="O40" s="45"/>
      <c r="P40" s="98"/>
      <c r="Q40" s="98"/>
      <c r="R40" s="99"/>
      <c r="S40" s="99"/>
      <c r="T40" s="99"/>
      <c r="U40" s="66"/>
      <c r="V40" s="96"/>
      <c r="W40" s="66"/>
      <c r="X40" s="66"/>
      <c r="Y40" s="1"/>
      <c r="Z40" s="66"/>
      <c r="AA40" s="66"/>
      <c r="AB40" s="66"/>
      <c r="AC40" s="2"/>
    </row>
    <row r="41" spans="1:29" ht="37.5" customHeight="1" x14ac:dyDescent="0.3">
      <c r="A41" s="148" t="s">
        <v>40</v>
      </c>
      <c r="B41" s="149"/>
      <c r="C41" s="150"/>
      <c r="D41" s="151">
        <f>SUM(D36:D40)</f>
        <v>2073186086</v>
      </c>
      <c r="E41" s="151">
        <f t="shared" ref="E41:N41" si="2">SUM(E36:E40)</f>
        <v>11081834000</v>
      </c>
      <c r="F41" s="151">
        <f t="shared" si="2"/>
        <v>9641679121</v>
      </c>
      <c r="G41" s="151">
        <f t="shared" si="2"/>
        <v>9641679121</v>
      </c>
      <c r="H41" s="151">
        <f t="shared" si="2"/>
        <v>11714865207</v>
      </c>
      <c r="I41" s="151">
        <f t="shared" si="2"/>
        <v>9795991293</v>
      </c>
      <c r="J41" s="151">
        <f t="shared" si="2"/>
        <v>9795991293</v>
      </c>
      <c r="K41" s="151">
        <f t="shared" si="2"/>
        <v>0</v>
      </c>
      <c r="L41" s="151">
        <f t="shared" si="2"/>
        <v>0</v>
      </c>
      <c r="M41" s="152">
        <f t="shared" si="2"/>
        <v>20000000</v>
      </c>
      <c r="N41" s="151">
        <f t="shared" si="2"/>
        <v>1918873914</v>
      </c>
      <c r="O41" s="45"/>
      <c r="P41" s="98"/>
      <c r="Q41" s="98"/>
      <c r="R41" s="99"/>
      <c r="S41" s="99"/>
      <c r="T41" s="99"/>
      <c r="U41" s="66"/>
      <c r="V41" s="96"/>
      <c r="W41" s="66"/>
      <c r="X41" s="66"/>
      <c r="Y41" s="1"/>
      <c r="Z41" s="66"/>
      <c r="AA41" s="66"/>
      <c r="AB41" s="66"/>
      <c r="AC41" s="2"/>
    </row>
    <row r="42" spans="1:29" ht="37.5" customHeight="1" x14ac:dyDescent="0.3">
      <c r="A42" s="153" t="s">
        <v>41</v>
      </c>
      <c r="B42" s="102"/>
      <c r="C42" s="102"/>
      <c r="D42" s="102"/>
      <c r="E42" s="102"/>
      <c r="F42" s="102"/>
      <c r="G42" s="154"/>
      <c r="H42" s="155"/>
      <c r="I42" s="102"/>
      <c r="J42" s="155"/>
      <c r="K42" s="102"/>
      <c r="L42" s="102"/>
      <c r="M42" s="102"/>
      <c r="N42" s="154"/>
      <c r="O42" s="45"/>
      <c r="P42" s="98"/>
      <c r="Q42" s="98"/>
      <c r="R42" s="99"/>
      <c r="S42" s="99"/>
      <c r="T42" s="99"/>
      <c r="U42" s="66"/>
      <c r="V42" s="96"/>
      <c r="W42" s="66"/>
      <c r="X42" s="66"/>
      <c r="Y42" s="1"/>
      <c r="Z42" s="66"/>
      <c r="AA42" s="66"/>
      <c r="AB42" s="66"/>
      <c r="AC42" s="2"/>
    </row>
    <row r="43" spans="1:29" ht="37.5" customHeight="1" x14ac:dyDescent="0.3">
      <c r="A43" s="156"/>
      <c r="B43" s="156"/>
      <c r="C43" s="156"/>
      <c r="D43" s="157"/>
      <c r="E43" s="157"/>
      <c r="F43" s="158"/>
      <c r="G43" s="157"/>
      <c r="H43" s="157"/>
      <c r="I43" s="157"/>
      <c r="J43" s="157"/>
      <c r="K43" s="157"/>
      <c r="L43" s="157"/>
      <c r="M43" s="157"/>
      <c r="N43" s="157"/>
      <c r="O43" s="45"/>
      <c r="P43" s="98"/>
      <c r="Q43" s="98"/>
      <c r="R43" s="99"/>
      <c r="S43" s="99"/>
      <c r="T43" s="99"/>
      <c r="U43" s="66"/>
      <c r="V43" s="96"/>
      <c r="W43" s="66"/>
      <c r="X43" s="66"/>
      <c r="Y43" s="1"/>
      <c r="Z43" s="66"/>
      <c r="AA43" s="66"/>
      <c r="AB43" s="66"/>
      <c r="AC43" s="2"/>
    </row>
    <row r="44" spans="1:29" ht="37.5" customHeight="1" x14ac:dyDescent="0.3">
      <c r="A44" s="159"/>
      <c r="B44" s="160"/>
      <c r="C44" s="160"/>
      <c r="D44" s="161"/>
      <c r="E44" s="162"/>
      <c r="F44" s="161"/>
      <c r="G44" s="162"/>
      <c r="H44" s="162"/>
      <c r="I44" s="163"/>
      <c r="J44" s="164"/>
      <c r="K44" s="161"/>
      <c r="L44" s="161"/>
      <c r="M44" s="161"/>
      <c r="N44" s="161"/>
      <c r="O44" s="45"/>
      <c r="P44" s="98"/>
      <c r="Q44" s="98"/>
      <c r="R44" s="99"/>
      <c r="S44" s="99"/>
      <c r="T44" s="99"/>
      <c r="U44" s="66"/>
      <c r="V44" s="96"/>
      <c r="W44" s="66"/>
      <c r="X44" s="66"/>
      <c r="Y44" s="1"/>
      <c r="Z44" s="66"/>
      <c r="AA44" s="66"/>
      <c r="AB44" s="66"/>
      <c r="AC44" s="2"/>
    </row>
    <row r="45" spans="1:29" ht="37.5" customHeight="1" x14ac:dyDescent="0.3">
      <c r="A45" s="159"/>
      <c r="B45" s="160"/>
      <c r="C45" s="160"/>
      <c r="D45" s="161"/>
      <c r="E45" s="162"/>
      <c r="F45" s="161"/>
      <c r="G45" s="162"/>
      <c r="H45" s="162"/>
      <c r="I45" s="165"/>
      <c r="J45" s="161"/>
      <c r="K45" s="161"/>
      <c r="L45" s="161"/>
      <c r="M45" s="161"/>
      <c r="N45" s="161"/>
      <c r="O45" s="45"/>
      <c r="P45" s="98"/>
      <c r="Q45" s="98"/>
      <c r="R45" s="99"/>
      <c r="S45" s="99"/>
      <c r="T45" s="99"/>
      <c r="U45" s="66"/>
      <c r="V45" s="96"/>
      <c r="W45" s="66"/>
      <c r="X45" s="66"/>
      <c r="Y45" s="1"/>
      <c r="Z45" s="66"/>
      <c r="AA45" s="66"/>
      <c r="AB45" s="66"/>
      <c r="AC45" s="2"/>
    </row>
    <row r="46" spans="1:29" ht="37.5" customHeight="1" x14ac:dyDescent="0.3">
      <c r="A46" s="166"/>
      <c r="B46" s="167"/>
      <c r="C46" s="167"/>
      <c r="D46" s="168"/>
      <c r="E46" s="169"/>
      <c r="F46" s="168"/>
      <c r="G46" s="169"/>
      <c r="H46" s="170"/>
      <c r="I46" s="170"/>
      <c r="J46" s="168"/>
      <c r="K46" s="168"/>
      <c r="L46" s="168"/>
      <c r="M46" s="168"/>
      <c r="N46" s="168"/>
      <c r="O46" s="45"/>
      <c r="P46" s="98"/>
      <c r="Q46" s="98"/>
      <c r="R46" s="99"/>
      <c r="S46" s="99"/>
      <c r="T46" s="99"/>
      <c r="U46" s="66"/>
      <c r="V46" s="96"/>
      <c r="W46" s="66"/>
      <c r="X46" s="66"/>
      <c r="Y46" s="1"/>
      <c r="Z46" s="66"/>
      <c r="AA46" s="66"/>
      <c r="AB46" s="66"/>
      <c r="AC46" s="2"/>
    </row>
    <row r="47" spans="1:29" ht="37.5" customHeight="1" x14ac:dyDescent="0.35">
      <c r="A47" s="102"/>
      <c r="B47" s="102"/>
      <c r="C47" s="171" t="s">
        <v>42</v>
      </c>
      <c r="D47" s="172"/>
      <c r="E47" s="171"/>
      <c r="F47" s="173"/>
      <c r="G47" s="102"/>
      <c r="H47" s="174"/>
      <c r="I47" s="174"/>
      <c r="J47" s="175" t="s">
        <v>43</v>
      </c>
      <c r="K47" s="175"/>
      <c r="L47" s="175"/>
      <c r="M47" s="174"/>
      <c r="N47" s="174"/>
      <c r="O47" s="45"/>
      <c r="P47" s="98"/>
      <c r="Q47" s="98"/>
      <c r="R47" s="99"/>
      <c r="S47" s="99"/>
      <c r="T47" s="99"/>
      <c r="U47" s="66"/>
      <c r="V47" s="96"/>
      <c r="W47" s="66"/>
      <c r="X47" s="66"/>
      <c r="Y47" s="1"/>
      <c r="Z47" s="66"/>
      <c r="AA47" s="66"/>
      <c r="AB47" s="66"/>
      <c r="AC47" s="2"/>
    </row>
    <row r="48" spans="1:29" ht="37.5" customHeight="1" x14ac:dyDescent="0.3">
      <c r="A48" s="102"/>
      <c r="B48" s="176"/>
      <c r="C48" s="177"/>
      <c r="D48" s="178" t="s">
        <v>44</v>
      </c>
      <c r="E48" s="179"/>
      <c r="F48" s="179"/>
      <c r="G48" s="102"/>
      <c r="H48" s="176"/>
      <c r="I48" s="177"/>
      <c r="J48" s="178" t="s">
        <v>53</v>
      </c>
      <c r="K48" s="179"/>
      <c r="L48" s="179"/>
      <c r="M48" s="102"/>
      <c r="N48" s="102"/>
      <c r="O48" s="45"/>
      <c r="P48" s="98"/>
      <c r="Q48" s="98"/>
      <c r="R48" s="99"/>
      <c r="S48" s="99"/>
      <c r="T48" s="99"/>
      <c r="U48" s="66"/>
      <c r="V48" s="96"/>
      <c r="W48" s="66"/>
      <c r="X48" s="66"/>
      <c r="Y48" s="1"/>
      <c r="Z48" s="66"/>
      <c r="AA48" s="66"/>
      <c r="AB48" s="66"/>
      <c r="AC48" s="2"/>
    </row>
    <row r="49" spans="1:29" ht="37.5" customHeight="1" x14ac:dyDescent="0.35">
      <c r="A49" s="102"/>
      <c r="B49" s="102"/>
      <c r="C49" s="180" t="s">
        <v>46</v>
      </c>
      <c r="D49" s="171"/>
      <c r="E49" s="180" t="s">
        <v>47</v>
      </c>
      <c r="F49" s="171"/>
      <c r="G49" s="180"/>
      <c r="H49" s="171"/>
      <c r="I49" s="180" t="s">
        <v>48</v>
      </c>
      <c r="J49" s="171"/>
      <c r="K49" s="171" t="s">
        <v>49</v>
      </c>
      <c r="L49" s="180"/>
      <c r="M49" s="171"/>
      <c r="N49" s="102"/>
      <c r="O49" s="45"/>
      <c r="P49" s="98"/>
      <c r="Q49" s="98"/>
      <c r="R49" s="99"/>
      <c r="S49" s="99"/>
      <c r="T49" s="99"/>
      <c r="U49" s="66"/>
      <c r="V49" s="96"/>
      <c r="W49" s="66"/>
      <c r="X49" s="66"/>
      <c r="Y49" s="1"/>
      <c r="Z49" s="66"/>
      <c r="AA49" s="66"/>
      <c r="AB49" s="66"/>
      <c r="AC49" s="2"/>
    </row>
    <row r="50" spans="1:29" ht="37.5" customHeight="1" x14ac:dyDescent="0.35">
      <c r="A50" s="102"/>
      <c r="B50" s="102"/>
      <c r="C50" s="180"/>
      <c r="D50" s="171"/>
      <c r="E50" s="180"/>
      <c r="F50" s="181"/>
      <c r="G50" s="171"/>
      <c r="H50" s="181"/>
      <c r="I50" s="171"/>
      <c r="J50" s="171"/>
      <c r="K50" s="171"/>
      <c r="L50" s="171"/>
      <c r="M50" s="171"/>
      <c r="N50" s="102"/>
      <c r="O50" s="45"/>
      <c r="P50" s="98"/>
      <c r="Q50" s="98"/>
      <c r="R50" s="99"/>
      <c r="S50" s="99"/>
      <c r="T50" s="99"/>
      <c r="U50" s="66"/>
      <c r="V50" s="96"/>
      <c r="W50" s="66"/>
      <c r="X50" s="66"/>
      <c r="Y50" s="1"/>
      <c r="Z50" s="66"/>
      <c r="AA50" s="66"/>
      <c r="AB50" s="66"/>
      <c r="AC50" s="2"/>
    </row>
    <row r="51" spans="1:29" ht="37.5" customHeight="1" x14ac:dyDescent="0.3">
      <c r="A51" s="182"/>
      <c r="B51" s="182"/>
      <c r="C51" s="183"/>
      <c r="D51" s="183"/>
      <c r="E51" s="183"/>
      <c r="F51" s="153"/>
      <c r="G51" s="180"/>
      <c r="H51" s="153"/>
      <c r="I51" s="153" t="s">
        <v>50</v>
      </c>
      <c r="J51" s="100"/>
      <c r="K51" s="153" t="s">
        <v>51</v>
      </c>
      <c r="L51" s="153"/>
      <c r="M51" s="153"/>
      <c r="N51" s="101"/>
      <c r="O51" s="45"/>
      <c r="P51" s="98"/>
      <c r="Q51" s="98"/>
      <c r="R51" s="99"/>
      <c r="S51" s="99"/>
      <c r="T51" s="99"/>
      <c r="U51" s="66"/>
      <c r="V51" s="96"/>
      <c r="W51" s="66"/>
      <c r="X51" s="66"/>
      <c r="Y51" s="1"/>
      <c r="Z51" s="66"/>
      <c r="AA51" s="66"/>
      <c r="AB51" s="66"/>
      <c r="AC51" s="2"/>
    </row>
    <row r="52" spans="1:29" ht="22.35" customHeight="1" x14ac:dyDescent="0.3">
      <c r="A52" s="98"/>
      <c r="B52" s="98"/>
      <c r="C52" s="99"/>
      <c r="D52" s="99"/>
      <c r="E52" s="99"/>
      <c r="F52" s="66"/>
      <c r="G52" s="96"/>
      <c r="H52" s="66"/>
      <c r="I52" s="66"/>
      <c r="J52" s="1"/>
      <c r="K52" s="66"/>
      <c r="L52" s="66"/>
      <c r="M52" s="66"/>
      <c r="N52" s="2"/>
      <c r="O52" s="45"/>
      <c r="P52" s="98"/>
      <c r="Q52" s="98"/>
      <c r="R52" s="99"/>
      <c r="S52" s="99"/>
      <c r="T52" s="99"/>
      <c r="U52" s="66"/>
      <c r="V52" s="96"/>
      <c r="W52" s="66"/>
      <c r="X52" s="66"/>
      <c r="Y52" s="1"/>
      <c r="Z52" s="66"/>
      <c r="AA52" s="66"/>
      <c r="AB52" s="66"/>
      <c r="AC52" s="2"/>
    </row>
    <row r="53" spans="1:29" ht="22.35" customHeight="1" x14ac:dyDescent="0.3">
      <c r="A53" s="100" t="s">
        <v>0</v>
      </c>
      <c r="B53" s="101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3" t="s">
        <v>1</v>
      </c>
      <c r="N53" s="102"/>
      <c r="O53" s="45"/>
      <c r="P53" s="98"/>
      <c r="Q53" s="98"/>
      <c r="R53" s="99"/>
      <c r="S53" s="99"/>
      <c r="T53" s="99"/>
      <c r="U53" s="66"/>
      <c r="V53" s="96"/>
      <c r="W53" s="66"/>
      <c r="X53" s="66"/>
      <c r="Y53" s="1"/>
      <c r="Z53" s="66"/>
      <c r="AA53" s="66"/>
      <c r="AB53" s="66"/>
      <c r="AC53" s="2"/>
    </row>
    <row r="54" spans="1:29" ht="22.35" customHeight="1" x14ac:dyDescent="0.3">
      <c r="A54" s="100" t="s">
        <v>2</v>
      </c>
      <c r="B54" s="101"/>
      <c r="C54" s="102"/>
      <c r="D54" s="102"/>
      <c r="E54" s="102"/>
      <c r="F54" s="102"/>
      <c r="G54" s="101"/>
      <c r="H54" s="101"/>
      <c r="I54" s="101"/>
      <c r="J54" s="102"/>
      <c r="K54" s="101"/>
      <c r="L54" s="102"/>
      <c r="M54" s="104" t="s">
        <v>3</v>
      </c>
      <c r="N54" s="102"/>
      <c r="O54" s="45"/>
      <c r="P54" s="98"/>
      <c r="Q54" s="98"/>
      <c r="R54" s="99"/>
      <c r="S54" s="99"/>
      <c r="T54" s="99"/>
      <c r="U54" s="66"/>
      <c r="V54" s="96"/>
      <c r="W54" s="66"/>
      <c r="X54" s="66"/>
      <c r="Y54" s="1"/>
      <c r="Z54" s="66"/>
      <c r="AA54" s="66"/>
      <c r="AB54" s="66"/>
      <c r="AC54" s="2"/>
    </row>
    <row r="55" spans="1:29" ht="22.35" customHeight="1" x14ac:dyDescent="0.3">
      <c r="A55" s="100" t="s">
        <v>4</v>
      </c>
      <c r="B55" s="101"/>
      <c r="C55" s="102"/>
      <c r="D55" s="102"/>
      <c r="E55" s="102"/>
      <c r="F55" s="102"/>
      <c r="G55" s="101"/>
      <c r="H55" s="101"/>
      <c r="I55" s="101"/>
      <c r="J55" s="102"/>
      <c r="K55" s="102"/>
      <c r="L55" s="102"/>
      <c r="M55" s="103"/>
      <c r="N55" s="102"/>
      <c r="O55" s="45"/>
      <c r="P55" s="98"/>
      <c r="Q55" s="98"/>
      <c r="R55" s="99"/>
      <c r="S55" s="99"/>
      <c r="T55" s="99"/>
      <c r="U55" s="66"/>
      <c r="V55" s="96"/>
      <c r="W55" s="66"/>
      <c r="X55" s="66"/>
      <c r="Y55" s="1"/>
      <c r="Z55" s="66"/>
      <c r="AA55" s="66"/>
      <c r="AB55" s="66"/>
      <c r="AC55" s="2"/>
    </row>
    <row r="56" spans="1:29" ht="22.35" customHeight="1" x14ac:dyDescent="0.3">
      <c r="A56" s="100" t="s">
        <v>5</v>
      </c>
      <c r="B56" s="101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3"/>
      <c r="N56" s="102"/>
      <c r="O56" s="45"/>
      <c r="P56" s="98"/>
      <c r="Q56" s="98"/>
      <c r="R56" s="99"/>
      <c r="S56" s="99"/>
      <c r="T56" s="99"/>
      <c r="U56" s="66"/>
      <c r="V56" s="96"/>
      <c r="W56" s="66"/>
      <c r="X56" s="66"/>
      <c r="Y56" s="1"/>
      <c r="Z56" s="66"/>
      <c r="AA56" s="66"/>
      <c r="AB56" s="66"/>
      <c r="AC56" s="2"/>
    </row>
    <row r="57" spans="1:29" ht="22.35" customHeight="1" x14ac:dyDescent="0.35">
      <c r="A57" s="106" t="s">
        <v>6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45"/>
      <c r="P57" s="98"/>
      <c r="Q57" s="98"/>
      <c r="R57" s="99"/>
      <c r="S57" s="99"/>
      <c r="T57" s="99"/>
      <c r="U57" s="66"/>
      <c r="V57" s="96"/>
      <c r="W57" s="66"/>
      <c r="X57" s="66"/>
      <c r="Y57" s="1"/>
      <c r="Z57" s="66"/>
      <c r="AA57" s="66"/>
      <c r="AB57" s="66"/>
      <c r="AC57" s="2"/>
    </row>
    <row r="58" spans="1:29" ht="22.35" customHeight="1" x14ac:dyDescent="0.35">
      <c r="A58" s="9" t="s">
        <v>54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45"/>
      <c r="P58" s="98"/>
      <c r="Q58" s="98"/>
      <c r="R58" s="99"/>
      <c r="S58" s="99"/>
      <c r="T58" s="99"/>
      <c r="U58" s="66"/>
      <c r="V58" s="96"/>
      <c r="W58" s="66"/>
      <c r="X58" s="66"/>
      <c r="Y58" s="1"/>
      <c r="Z58" s="66"/>
      <c r="AA58" s="66"/>
      <c r="AB58" s="66"/>
      <c r="AC58" s="2"/>
    </row>
    <row r="59" spans="1:29" ht="22.35" customHeight="1" x14ac:dyDescent="0.35">
      <c r="A59" s="171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84"/>
      <c r="O59" s="45"/>
      <c r="P59" s="98"/>
      <c r="Q59" s="98"/>
      <c r="R59" s="99"/>
      <c r="S59" s="99"/>
      <c r="T59" s="99"/>
      <c r="U59" s="66"/>
      <c r="V59" s="96"/>
      <c r="W59" s="66"/>
      <c r="X59" s="66"/>
      <c r="Y59" s="1"/>
      <c r="Z59" s="66"/>
      <c r="AA59" s="66"/>
      <c r="AB59" s="66"/>
      <c r="AC59" s="2"/>
    </row>
    <row r="60" spans="1:29" ht="22.35" customHeight="1" x14ac:dyDescent="0.3">
      <c r="A60" s="107" t="s">
        <v>8</v>
      </c>
      <c r="B60" s="108" t="s">
        <v>9</v>
      </c>
      <c r="C60" s="109" t="s">
        <v>10</v>
      </c>
      <c r="D60" s="110" t="s">
        <v>11</v>
      </c>
      <c r="E60" s="108" t="s">
        <v>12</v>
      </c>
      <c r="F60" s="111" t="s">
        <v>13</v>
      </c>
      <c r="G60" s="112"/>
      <c r="H60" s="113" t="s">
        <v>14</v>
      </c>
      <c r="I60" s="111" t="s">
        <v>15</v>
      </c>
      <c r="J60" s="112"/>
      <c r="K60" s="111" t="s">
        <v>16</v>
      </c>
      <c r="L60" s="112"/>
      <c r="M60" s="113" t="s">
        <v>17</v>
      </c>
      <c r="N60" s="114" t="s">
        <v>18</v>
      </c>
      <c r="O60" s="45"/>
      <c r="P60" s="98"/>
      <c r="Q60" s="98"/>
      <c r="R60" s="99"/>
      <c r="S60" s="99"/>
      <c r="T60" s="99"/>
      <c r="U60" s="66"/>
      <c r="V60" s="96"/>
      <c r="W60" s="66"/>
      <c r="X60" s="66"/>
      <c r="Y60" s="1"/>
      <c r="Z60" s="66"/>
      <c r="AA60" s="66"/>
      <c r="AB60" s="66"/>
      <c r="AC60" s="2"/>
    </row>
    <row r="61" spans="1:29" ht="22.35" customHeight="1" x14ac:dyDescent="0.3">
      <c r="A61" s="115"/>
      <c r="B61" s="116"/>
      <c r="C61" s="117" t="s">
        <v>19</v>
      </c>
      <c r="D61" s="118" t="s">
        <v>20</v>
      </c>
      <c r="E61" s="116"/>
      <c r="F61" s="108" t="s">
        <v>21</v>
      </c>
      <c r="G61" s="113" t="s">
        <v>22</v>
      </c>
      <c r="H61" s="118" t="s">
        <v>23</v>
      </c>
      <c r="I61" s="114" t="s">
        <v>21</v>
      </c>
      <c r="J61" s="108" t="s">
        <v>24</v>
      </c>
      <c r="K61" s="107" t="s">
        <v>25</v>
      </c>
      <c r="L61" s="107" t="s">
        <v>24</v>
      </c>
      <c r="M61" s="118" t="s">
        <v>26</v>
      </c>
      <c r="N61" s="119"/>
      <c r="O61" s="45"/>
      <c r="P61" s="98"/>
      <c r="Q61" s="98"/>
      <c r="R61" s="99"/>
      <c r="S61" s="99"/>
      <c r="T61" s="99"/>
      <c r="U61" s="66"/>
      <c r="V61" s="96"/>
      <c r="W61" s="66"/>
      <c r="X61" s="66"/>
      <c r="Y61" s="1"/>
      <c r="Z61" s="66"/>
      <c r="AA61" s="66"/>
      <c r="AB61" s="66"/>
      <c r="AC61" s="2"/>
    </row>
    <row r="62" spans="1:29" ht="22.35" customHeight="1" x14ac:dyDescent="0.3">
      <c r="A62" s="120"/>
      <c r="B62" s="121"/>
      <c r="C62" s="122" t="s">
        <v>27</v>
      </c>
      <c r="D62" s="123" t="s">
        <v>28</v>
      </c>
      <c r="E62" s="121"/>
      <c r="F62" s="121"/>
      <c r="G62" s="124" t="s">
        <v>29</v>
      </c>
      <c r="H62" s="124" t="s">
        <v>30</v>
      </c>
      <c r="I62" s="125"/>
      <c r="J62" s="121"/>
      <c r="K62" s="126"/>
      <c r="L62" s="120"/>
      <c r="M62" s="124" t="s">
        <v>31</v>
      </c>
      <c r="N62" s="125"/>
      <c r="O62" s="45"/>
      <c r="P62" s="98"/>
      <c r="Q62" s="98"/>
      <c r="R62" s="99"/>
      <c r="S62" s="99"/>
      <c r="T62" s="99"/>
      <c r="U62" s="66"/>
      <c r="V62" s="96"/>
      <c r="W62" s="66"/>
      <c r="X62" s="66"/>
      <c r="Y62" s="1"/>
      <c r="Z62" s="66"/>
      <c r="AA62" s="66"/>
      <c r="AB62" s="66"/>
      <c r="AC62" s="2"/>
    </row>
    <row r="63" spans="1:29" ht="22.35" customHeight="1" x14ac:dyDescent="0.3">
      <c r="A63" s="123" t="s">
        <v>32</v>
      </c>
      <c r="B63" s="123" t="s">
        <v>33</v>
      </c>
      <c r="C63" s="123" t="s">
        <v>34</v>
      </c>
      <c r="D63" s="127">
        <v>1</v>
      </c>
      <c r="E63" s="127">
        <v>2</v>
      </c>
      <c r="F63" s="127">
        <v>3</v>
      </c>
      <c r="G63" s="123">
        <v>4</v>
      </c>
      <c r="H63" s="123" t="s">
        <v>35</v>
      </c>
      <c r="I63" s="127" t="s">
        <v>36</v>
      </c>
      <c r="J63" s="127" t="s">
        <v>37</v>
      </c>
      <c r="K63" s="127">
        <v>8</v>
      </c>
      <c r="L63" s="127">
        <v>9</v>
      </c>
      <c r="M63" s="127">
        <v>10</v>
      </c>
      <c r="N63" s="127" t="s">
        <v>38</v>
      </c>
      <c r="O63" s="45"/>
      <c r="P63" s="98"/>
      <c r="Q63" s="98"/>
      <c r="R63" s="99"/>
      <c r="S63" s="99"/>
      <c r="T63" s="99"/>
      <c r="U63" s="66"/>
      <c r="V63" s="96"/>
      <c r="W63" s="66"/>
      <c r="X63" s="66"/>
      <c r="Y63" s="1"/>
      <c r="Z63" s="66"/>
      <c r="AA63" s="66"/>
      <c r="AB63" s="66"/>
      <c r="AC63" s="2"/>
    </row>
    <row r="64" spans="1:29" ht="22.35" customHeight="1" x14ac:dyDescent="0.3">
      <c r="A64" s="128">
        <v>13</v>
      </c>
      <c r="B64" s="128" t="s">
        <v>39</v>
      </c>
      <c r="C64" s="129"/>
      <c r="D64" s="129"/>
      <c r="E64" s="130">
        <f>10982834000-31023000-3887496000</f>
        <v>7064315000</v>
      </c>
      <c r="F64" s="131">
        <f>-1166600000-20000000</f>
        <v>-1186600000</v>
      </c>
      <c r="G64" s="131">
        <f>7256955000-1166600000-20000000</f>
        <v>6070355000</v>
      </c>
      <c r="H64" s="130">
        <f>D64+G64</f>
        <v>6070355000</v>
      </c>
      <c r="I64" s="130">
        <f>1468177356+298000</f>
        <v>1468475356</v>
      </c>
      <c r="J64" s="130">
        <f>4785285206+433323823+298000</f>
        <v>5218907029</v>
      </c>
      <c r="K64" s="130"/>
      <c r="L64" s="130"/>
      <c r="M64" s="130"/>
      <c r="N64" s="130">
        <f>H64-J64-L64</f>
        <v>851447971</v>
      </c>
      <c r="O64" s="45"/>
      <c r="P64" s="98"/>
      <c r="Q64" s="98"/>
      <c r="R64" s="99"/>
      <c r="S64" s="99"/>
      <c r="T64" s="99"/>
      <c r="U64" s="66"/>
      <c r="V64" s="96"/>
      <c r="W64" s="66"/>
      <c r="X64" s="66"/>
      <c r="Y64" s="1"/>
      <c r="Z64" s="66"/>
      <c r="AA64" s="66"/>
      <c r="AB64" s="66"/>
      <c r="AC64" s="2"/>
    </row>
    <row r="65" spans="1:29" ht="22.35" customHeight="1" x14ac:dyDescent="0.3">
      <c r="A65" s="132">
        <v>14</v>
      </c>
      <c r="B65" s="132" t="s">
        <v>39</v>
      </c>
      <c r="C65" s="133"/>
      <c r="D65" s="133">
        <v>2073186086</v>
      </c>
      <c r="E65" s="134">
        <f>31023000+3887496000</f>
        <v>3918519000</v>
      </c>
      <c r="F65" s="135">
        <f>1166600000-1779000000</f>
        <v>-612400000</v>
      </c>
      <c r="G65" s="135">
        <f>5991705086-2073186086+1166600000-1779000000</f>
        <v>3306119000</v>
      </c>
      <c r="H65" s="134">
        <f>D65+G65</f>
        <v>5379305086</v>
      </c>
      <c r="I65" s="134">
        <f>627722207+489780311</f>
        <v>1117502518</v>
      </c>
      <c r="J65" s="134">
        <f>2589418784+420135956+489780311</f>
        <v>3499335051</v>
      </c>
      <c r="K65" s="134"/>
      <c r="L65" s="134"/>
      <c r="M65" s="134"/>
      <c r="N65" s="134">
        <f>H65-J65-L65</f>
        <v>1879970035</v>
      </c>
      <c r="O65" s="45"/>
      <c r="P65" s="98"/>
      <c r="Q65" s="98"/>
      <c r="R65" s="99"/>
      <c r="S65" s="99"/>
      <c r="T65" s="99"/>
      <c r="U65" s="66"/>
      <c r="V65" s="96"/>
      <c r="W65" s="66"/>
      <c r="X65" s="66"/>
      <c r="Y65" s="1"/>
      <c r="Z65" s="66"/>
      <c r="AA65" s="66"/>
      <c r="AB65" s="66"/>
      <c r="AC65" s="2"/>
    </row>
    <row r="66" spans="1:29" ht="22.35" customHeight="1" x14ac:dyDescent="0.3">
      <c r="A66" s="132">
        <v>12</v>
      </c>
      <c r="B66" s="132" t="s">
        <v>39</v>
      </c>
      <c r="C66" s="133"/>
      <c r="D66" s="133"/>
      <c r="E66" s="134">
        <v>99000000</v>
      </c>
      <c r="F66" s="134">
        <v>0</v>
      </c>
      <c r="G66" s="134">
        <v>203670121</v>
      </c>
      <c r="H66" s="134">
        <f>D66+G66</f>
        <v>203670121</v>
      </c>
      <c r="I66" s="134">
        <v>62164242</v>
      </c>
      <c r="J66" s="134">
        <v>184766242</v>
      </c>
      <c r="K66" s="134"/>
      <c r="L66" s="134"/>
      <c r="M66" s="134"/>
      <c r="N66" s="134">
        <f>H66-J66-L66</f>
        <v>18903879</v>
      </c>
      <c r="O66" s="45"/>
      <c r="P66" s="98"/>
      <c r="Q66" s="98"/>
      <c r="R66" s="99"/>
      <c r="S66" s="99"/>
      <c r="T66" s="99"/>
      <c r="U66" s="66"/>
      <c r="V66" s="96"/>
      <c r="W66" s="66"/>
      <c r="X66" s="66"/>
      <c r="Y66" s="1"/>
      <c r="Z66" s="66"/>
      <c r="AA66" s="66"/>
      <c r="AB66" s="66"/>
      <c r="AC66" s="2"/>
    </row>
    <row r="67" spans="1:29" ht="22.35" customHeight="1" x14ac:dyDescent="0.3">
      <c r="A67" s="141">
        <v>28</v>
      </c>
      <c r="B67" s="142" t="s">
        <v>39</v>
      </c>
      <c r="C67" s="143"/>
      <c r="D67" s="144"/>
      <c r="E67" s="145"/>
      <c r="F67" s="146">
        <v>20000000</v>
      </c>
      <c r="G67" s="146">
        <v>20000000</v>
      </c>
      <c r="H67" s="145">
        <f>D67+G67</f>
        <v>20000000</v>
      </c>
      <c r="I67" s="145">
        <v>0</v>
      </c>
      <c r="J67" s="145">
        <v>0</v>
      </c>
      <c r="K67" s="145"/>
      <c r="L67" s="145"/>
      <c r="M67" s="147">
        <v>20000000</v>
      </c>
      <c r="N67" s="145">
        <f>H67-J67-L67</f>
        <v>20000000</v>
      </c>
      <c r="O67" s="45"/>
      <c r="P67" s="98"/>
      <c r="Q67" s="98"/>
      <c r="R67" s="99"/>
      <c r="S67" s="99"/>
      <c r="T67" s="99"/>
      <c r="U67" s="66"/>
      <c r="V67" s="96"/>
      <c r="W67" s="66"/>
      <c r="X67" s="66"/>
      <c r="Y67" s="1"/>
      <c r="Z67" s="66"/>
      <c r="AA67" s="66"/>
      <c r="AB67" s="66"/>
      <c r="AC67" s="2"/>
    </row>
    <row r="68" spans="1:29" ht="22.35" customHeight="1" x14ac:dyDescent="0.3">
      <c r="A68" s="148" t="s">
        <v>40</v>
      </c>
      <c r="B68" s="149"/>
      <c r="C68" s="150"/>
      <c r="D68" s="151">
        <f>SUM(D64:D67)</f>
        <v>2073186086</v>
      </c>
      <c r="E68" s="151">
        <f t="shared" ref="E68:N68" si="3">SUM(E64:E67)</f>
        <v>11081834000</v>
      </c>
      <c r="F68" s="151">
        <f t="shared" si="3"/>
        <v>-1779000000</v>
      </c>
      <c r="G68" s="151">
        <f t="shared" si="3"/>
        <v>9600144121</v>
      </c>
      <c r="H68" s="151">
        <f t="shared" si="3"/>
        <v>11673330207</v>
      </c>
      <c r="I68" s="151">
        <f t="shared" si="3"/>
        <v>2648142116</v>
      </c>
      <c r="J68" s="151">
        <f t="shared" si="3"/>
        <v>8903008322</v>
      </c>
      <c r="K68" s="151">
        <f t="shared" si="3"/>
        <v>0</v>
      </c>
      <c r="L68" s="151">
        <f t="shared" si="3"/>
        <v>0</v>
      </c>
      <c r="M68" s="152">
        <f t="shared" si="3"/>
        <v>20000000</v>
      </c>
      <c r="N68" s="151">
        <f t="shared" si="3"/>
        <v>2770321885</v>
      </c>
      <c r="O68" s="45"/>
      <c r="P68" s="98"/>
      <c r="Q68" s="98"/>
      <c r="R68" s="99"/>
      <c r="S68" s="99"/>
      <c r="T68" s="99"/>
      <c r="U68" s="66"/>
      <c r="V68" s="96"/>
      <c r="W68" s="66"/>
      <c r="X68" s="66"/>
      <c r="Y68" s="1"/>
      <c r="Z68" s="66"/>
      <c r="AA68" s="66"/>
      <c r="AB68" s="66"/>
      <c r="AC68" s="2"/>
    </row>
    <row r="69" spans="1:29" ht="22.35" customHeight="1" x14ac:dyDescent="0.3">
      <c r="A69" s="153" t="s">
        <v>41</v>
      </c>
      <c r="B69" s="102"/>
      <c r="C69" s="102"/>
      <c r="D69" s="102"/>
      <c r="E69" s="102"/>
      <c r="F69" s="102"/>
      <c r="G69" s="154"/>
      <c r="H69" s="155"/>
      <c r="I69" s="102"/>
      <c r="J69" s="155"/>
      <c r="K69" s="102"/>
      <c r="L69" s="102"/>
      <c r="M69" s="102"/>
      <c r="N69" s="154"/>
      <c r="O69" s="45"/>
      <c r="P69" s="98"/>
      <c r="Q69" s="98"/>
      <c r="R69" s="99"/>
      <c r="S69" s="99"/>
      <c r="T69" s="99"/>
      <c r="U69" s="66"/>
      <c r="V69" s="96"/>
      <c r="W69" s="66"/>
      <c r="X69" s="66"/>
      <c r="Y69" s="1"/>
      <c r="Z69" s="66"/>
      <c r="AA69" s="66"/>
      <c r="AB69" s="66"/>
      <c r="AC69" s="2"/>
    </row>
    <row r="70" spans="1:29" ht="22.35" customHeight="1" x14ac:dyDescent="0.3">
      <c r="A70" s="156"/>
      <c r="B70" s="156"/>
      <c r="C70" s="156"/>
      <c r="D70" s="157"/>
      <c r="E70" s="157"/>
      <c r="F70" s="158"/>
      <c r="G70" s="157"/>
      <c r="H70" s="157"/>
      <c r="I70" s="157"/>
      <c r="J70" s="157"/>
      <c r="K70" s="157"/>
      <c r="L70" s="157"/>
      <c r="M70" s="157"/>
      <c r="N70" s="157"/>
      <c r="O70" s="45"/>
      <c r="P70" s="98"/>
      <c r="Q70" s="98"/>
      <c r="R70" s="99"/>
      <c r="S70" s="99"/>
      <c r="T70" s="99"/>
      <c r="U70" s="66"/>
      <c r="V70" s="96"/>
      <c r="W70" s="66"/>
      <c r="X70" s="66"/>
      <c r="Y70" s="1"/>
      <c r="Z70" s="66"/>
      <c r="AA70" s="66"/>
      <c r="AB70" s="66"/>
      <c r="AC70" s="2"/>
    </row>
    <row r="71" spans="1:29" ht="22.35" customHeight="1" x14ac:dyDescent="0.3">
      <c r="A71" s="159"/>
      <c r="B71" s="160"/>
      <c r="C71" s="160"/>
      <c r="D71" s="161"/>
      <c r="E71" s="162"/>
      <c r="F71" s="161"/>
      <c r="G71" s="162"/>
      <c r="H71" s="162"/>
      <c r="I71" s="163"/>
      <c r="J71" s="164"/>
      <c r="K71" s="161"/>
      <c r="L71" s="161"/>
      <c r="M71" s="161"/>
      <c r="N71" s="161"/>
      <c r="O71" s="45"/>
      <c r="P71" s="98"/>
      <c r="Q71" s="98"/>
      <c r="R71" s="99"/>
      <c r="S71" s="99"/>
      <c r="T71" s="99"/>
      <c r="U71" s="66"/>
      <c r="V71" s="96"/>
      <c r="W71" s="66"/>
      <c r="X71" s="66"/>
      <c r="Y71" s="1"/>
      <c r="Z71" s="66"/>
      <c r="AA71" s="66"/>
      <c r="AB71" s="66"/>
      <c r="AC71" s="2"/>
    </row>
    <row r="72" spans="1:29" ht="22.35" customHeight="1" x14ac:dyDescent="0.3">
      <c r="A72" s="159"/>
      <c r="B72" s="160"/>
      <c r="C72" s="160"/>
      <c r="D72" s="161"/>
      <c r="E72" s="162"/>
      <c r="F72" s="161"/>
      <c r="G72" s="162"/>
      <c r="H72" s="162"/>
      <c r="I72" s="165"/>
      <c r="J72" s="161"/>
      <c r="K72" s="161"/>
      <c r="L72" s="161"/>
      <c r="M72" s="161"/>
      <c r="N72" s="161"/>
      <c r="O72" s="45"/>
      <c r="P72" s="98"/>
      <c r="Q72" s="98"/>
      <c r="R72" s="99"/>
      <c r="S72" s="99"/>
      <c r="T72" s="99"/>
      <c r="U72" s="66"/>
      <c r="V72" s="96"/>
      <c r="W72" s="66"/>
      <c r="X72" s="66"/>
      <c r="Y72" s="1"/>
      <c r="Z72" s="66"/>
      <c r="AA72" s="66"/>
      <c r="AB72" s="66"/>
      <c r="AC72" s="2"/>
    </row>
    <row r="73" spans="1:29" ht="22.35" customHeight="1" x14ac:dyDescent="0.3">
      <c r="A73" s="166"/>
      <c r="B73" s="167"/>
      <c r="C73" s="167"/>
      <c r="D73" s="168"/>
      <c r="E73" s="169"/>
      <c r="F73" s="168"/>
      <c r="G73" s="169"/>
      <c r="H73" s="170"/>
      <c r="I73" s="170"/>
      <c r="J73" s="168"/>
      <c r="K73" s="168"/>
      <c r="L73" s="168"/>
      <c r="M73" s="168"/>
      <c r="N73" s="168"/>
      <c r="O73" s="45"/>
      <c r="P73" s="98"/>
      <c r="Q73" s="98"/>
      <c r="R73" s="99"/>
      <c r="S73" s="99"/>
      <c r="T73" s="99"/>
      <c r="U73" s="66"/>
      <c r="V73" s="96"/>
      <c r="W73" s="66"/>
      <c r="X73" s="66"/>
      <c r="Y73" s="1"/>
      <c r="Z73" s="66"/>
      <c r="AA73" s="66"/>
      <c r="AB73" s="66"/>
      <c r="AC73" s="2"/>
    </row>
    <row r="74" spans="1:29" ht="22.35" customHeight="1" x14ac:dyDescent="0.35">
      <c r="A74" s="102"/>
      <c r="B74" s="102"/>
      <c r="C74" s="171" t="s">
        <v>42</v>
      </c>
      <c r="D74" s="172"/>
      <c r="E74" s="171"/>
      <c r="F74" s="173"/>
      <c r="G74" s="102"/>
      <c r="H74" s="174"/>
      <c r="I74" s="174"/>
      <c r="J74" s="175" t="s">
        <v>43</v>
      </c>
      <c r="K74" s="175"/>
      <c r="L74" s="175"/>
      <c r="M74" s="174"/>
      <c r="N74" s="174"/>
      <c r="O74" s="45"/>
      <c r="P74" s="98"/>
      <c r="Q74" s="98"/>
      <c r="R74" s="99"/>
      <c r="S74" s="99"/>
      <c r="T74" s="99"/>
      <c r="U74" s="66"/>
      <c r="V74" s="96"/>
      <c r="W74" s="66"/>
      <c r="X74" s="66"/>
      <c r="Y74" s="1"/>
      <c r="Z74" s="66"/>
      <c r="AA74" s="66"/>
      <c r="AB74" s="66"/>
      <c r="AC74" s="2"/>
    </row>
    <row r="75" spans="1:29" ht="22.35" customHeight="1" x14ac:dyDescent="0.3">
      <c r="A75" s="102"/>
      <c r="B75" s="176"/>
      <c r="C75" s="177"/>
      <c r="D75" s="178" t="s">
        <v>44</v>
      </c>
      <c r="E75" s="179"/>
      <c r="F75" s="179"/>
      <c r="G75" s="102"/>
      <c r="H75" s="176"/>
      <c r="I75" s="177"/>
      <c r="J75" s="178" t="s">
        <v>55</v>
      </c>
      <c r="K75" s="179"/>
      <c r="L75" s="179"/>
      <c r="M75" s="102"/>
      <c r="N75" s="102"/>
      <c r="O75" s="45"/>
      <c r="P75" s="98"/>
      <c r="Q75" s="98"/>
      <c r="R75" s="99"/>
      <c r="S75" s="99"/>
      <c r="T75" s="99"/>
      <c r="U75" s="66"/>
      <c r="V75" s="96"/>
      <c r="W75" s="66"/>
      <c r="X75" s="66"/>
      <c r="Y75" s="1"/>
      <c r="Z75" s="66"/>
      <c r="AA75" s="66"/>
      <c r="AB75" s="66"/>
      <c r="AC75" s="2"/>
    </row>
    <row r="76" spans="1:29" ht="22.35" customHeight="1" x14ac:dyDescent="0.35">
      <c r="A76" s="102"/>
      <c r="B76" s="102"/>
      <c r="C76" s="180" t="s">
        <v>46</v>
      </c>
      <c r="D76" s="171"/>
      <c r="E76" s="180" t="s">
        <v>47</v>
      </c>
      <c r="F76" s="171"/>
      <c r="G76" s="180"/>
      <c r="H76" s="171"/>
      <c r="I76" s="180" t="s">
        <v>48</v>
      </c>
      <c r="J76" s="171"/>
      <c r="K76" s="171" t="s">
        <v>49</v>
      </c>
      <c r="L76" s="180"/>
      <c r="M76" s="171"/>
      <c r="N76" s="102"/>
      <c r="O76" s="45"/>
      <c r="P76" s="98"/>
      <c r="Q76" s="98"/>
      <c r="R76" s="99"/>
      <c r="S76" s="99"/>
      <c r="T76" s="99"/>
      <c r="U76" s="66"/>
      <c r="V76" s="96"/>
      <c r="W76" s="66"/>
      <c r="X76" s="66"/>
      <c r="Y76" s="1"/>
      <c r="Z76" s="66"/>
      <c r="AA76" s="66"/>
      <c r="AB76" s="66"/>
      <c r="AC76" s="2"/>
    </row>
    <row r="77" spans="1:29" ht="22.35" customHeight="1" x14ac:dyDescent="0.35">
      <c r="A77" s="102"/>
      <c r="B77" s="102"/>
      <c r="C77" s="180"/>
      <c r="D77" s="171"/>
      <c r="E77" s="180"/>
      <c r="F77" s="181"/>
      <c r="G77" s="171"/>
      <c r="H77" s="181"/>
      <c r="I77" s="171"/>
      <c r="J77" s="171"/>
      <c r="K77" s="171"/>
      <c r="L77" s="171"/>
      <c r="M77" s="171"/>
      <c r="N77" s="102"/>
      <c r="O77" s="45"/>
      <c r="P77" s="98"/>
      <c r="Q77" s="98"/>
      <c r="R77" s="99"/>
      <c r="S77" s="99"/>
      <c r="T77" s="99"/>
      <c r="U77" s="66"/>
      <c r="V77" s="96"/>
      <c r="W77" s="66"/>
      <c r="X77" s="66"/>
      <c r="Y77" s="1"/>
      <c r="Z77" s="66"/>
      <c r="AA77" s="66"/>
      <c r="AB77" s="66"/>
      <c r="AC77" s="2"/>
    </row>
    <row r="78" spans="1:29" ht="22.35" customHeight="1" x14ac:dyDescent="0.35">
      <c r="A78" s="102"/>
      <c r="B78" s="102"/>
      <c r="C78" s="171"/>
      <c r="D78" s="171"/>
      <c r="E78" s="171"/>
      <c r="F78" s="181"/>
      <c r="G78" s="171"/>
      <c r="H78" s="181"/>
      <c r="I78" s="171"/>
      <c r="J78" s="171"/>
      <c r="K78" s="171"/>
      <c r="L78" s="171"/>
      <c r="M78" s="171"/>
      <c r="N78" s="102"/>
      <c r="O78" s="45"/>
      <c r="P78" s="98"/>
      <c r="Q78" s="98"/>
      <c r="R78" s="99"/>
      <c r="S78" s="99"/>
      <c r="T78" s="99"/>
      <c r="U78" s="66"/>
      <c r="V78" s="96"/>
      <c r="W78" s="66"/>
      <c r="X78" s="66"/>
      <c r="Y78" s="1"/>
      <c r="Z78" s="66"/>
      <c r="AA78" s="66"/>
      <c r="AB78" s="66"/>
      <c r="AC78" s="2"/>
    </row>
    <row r="79" spans="1:29" ht="22.35" customHeight="1" x14ac:dyDescent="0.3">
      <c r="A79" s="182"/>
      <c r="B79" s="182"/>
      <c r="C79" s="183"/>
      <c r="D79" s="183"/>
      <c r="E79" s="183"/>
      <c r="F79" s="153"/>
      <c r="G79" s="180"/>
      <c r="H79" s="153"/>
      <c r="I79" s="153" t="s">
        <v>50</v>
      </c>
      <c r="J79" s="100"/>
      <c r="K79" s="153" t="s">
        <v>51</v>
      </c>
      <c r="L79" s="153"/>
      <c r="M79" s="153"/>
      <c r="N79" s="101"/>
      <c r="O79" s="45"/>
      <c r="P79" s="98"/>
      <c r="Q79" s="98"/>
      <c r="R79" s="99"/>
      <c r="S79" s="99"/>
      <c r="T79" s="99"/>
      <c r="U79" s="66"/>
      <c r="V79" s="96"/>
      <c r="W79" s="66"/>
      <c r="X79" s="66"/>
      <c r="Y79" s="1"/>
      <c r="Z79" s="66"/>
      <c r="AA79" s="66"/>
      <c r="AB79" s="66"/>
      <c r="AC79" s="2"/>
    </row>
    <row r="80" spans="1:29" ht="22.35" customHeight="1" x14ac:dyDescent="0.3">
      <c r="A80" s="98"/>
      <c r="B80" s="98"/>
      <c r="C80" s="99"/>
      <c r="D80" s="99"/>
      <c r="E80" s="99"/>
      <c r="F80" s="66"/>
      <c r="G80" s="96"/>
      <c r="H80" s="66"/>
      <c r="I80" s="66"/>
      <c r="J80" s="1"/>
      <c r="K80" s="66"/>
      <c r="L80" s="66"/>
      <c r="M80" s="66"/>
      <c r="N80" s="2"/>
      <c r="O80" s="45"/>
      <c r="P80" s="98"/>
      <c r="Q80" s="98"/>
      <c r="R80" s="99"/>
      <c r="S80" s="99"/>
      <c r="T80" s="99"/>
      <c r="U80" s="66"/>
      <c r="V80" s="96"/>
      <c r="W80" s="66"/>
      <c r="X80" s="66"/>
      <c r="Y80" s="1"/>
      <c r="Z80" s="66"/>
      <c r="AA80" s="66"/>
      <c r="AB80" s="66"/>
      <c r="AC80" s="2"/>
    </row>
    <row r="81" spans="1:29" ht="22.35" customHeight="1" x14ac:dyDescent="0.3">
      <c r="A81" s="98"/>
      <c r="B81" s="98"/>
      <c r="C81" s="99"/>
      <c r="D81" s="99"/>
      <c r="E81" s="99"/>
      <c r="F81" s="66"/>
      <c r="G81" s="96"/>
      <c r="H81" s="66"/>
      <c r="I81" s="66"/>
      <c r="J81" s="1"/>
      <c r="K81" s="66"/>
      <c r="L81" s="66"/>
      <c r="M81" s="66"/>
      <c r="N81" s="2"/>
      <c r="O81" s="45"/>
      <c r="P81" s="98"/>
      <c r="Q81" s="98"/>
      <c r="R81" s="99"/>
      <c r="S81" s="99"/>
      <c r="T81" s="99"/>
      <c r="U81" s="66"/>
      <c r="V81" s="96"/>
      <c r="W81" s="66"/>
      <c r="X81" s="66"/>
      <c r="Y81" s="1"/>
      <c r="Z81" s="66"/>
      <c r="AA81" s="66"/>
      <c r="AB81" s="66"/>
      <c r="AC81" s="2"/>
    </row>
    <row r="82" spans="1:29" ht="22.35" customHeight="1" x14ac:dyDescent="0.3">
      <c r="A82" s="98"/>
      <c r="B82" s="98"/>
      <c r="C82" s="99"/>
      <c r="D82" s="99"/>
      <c r="E82" s="99"/>
      <c r="F82" s="66"/>
      <c r="G82" s="96"/>
      <c r="H82" s="66"/>
      <c r="I82" s="66"/>
      <c r="J82" s="1"/>
      <c r="K82" s="66"/>
      <c r="L82" s="66"/>
      <c r="M82" s="66"/>
      <c r="N82" s="2"/>
      <c r="O82" s="45"/>
      <c r="P82" s="98"/>
      <c r="Q82" s="98"/>
      <c r="R82" s="99"/>
      <c r="S82" s="99"/>
      <c r="T82" s="99"/>
      <c r="U82" s="66"/>
      <c r="V82" s="96"/>
      <c r="W82" s="66"/>
      <c r="X82" s="66"/>
      <c r="Y82" s="1"/>
      <c r="Z82" s="66"/>
      <c r="AA82" s="66"/>
      <c r="AB82" s="66"/>
      <c r="AC82" s="2"/>
    </row>
    <row r="83" spans="1:29" ht="22.35" customHeight="1" x14ac:dyDescent="0.3">
      <c r="A83" s="98"/>
      <c r="B83" s="98"/>
      <c r="C83" s="99"/>
      <c r="D83" s="99"/>
      <c r="E83" s="99"/>
      <c r="F83" s="66"/>
      <c r="G83" s="96"/>
      <c r="H83" s="66"/>
      <c r="I83" s="66"/>
      <c r="J83" s="1"/>
      <c r="K83" s="66"/>
      <c r="L83" s="66"/>
      <c r="M83" s="66"/>
      <c r="N83" s="2"/>
      <c r="O83" s="45"/>
      <c r="P83" s="98"/>
      <c r="Q83" s="98"/>
      <c r="R83" s="99"/>
      <c r="S83" s="99"/>
      <c r="T83" s="99"/>
      <c r="U83" s="66"/>
      <c r="V83" s="96"/>
      <c r="W83" s="66"/>
      <c r="X83" s="66"/>
      <c r="Y83" s="1"/>
      <c r="Z83" s="66"/>
      <c r="AA83" s="66"/>
      <c r="AB83" s="66"/>
      <c r="AC83" s="2"/>
    </row>
    <row r="84" spans="1:29" ht="22.35" customHeight="1" x14ac:dyDescent="0.3">
      <c r="A84" s="98"/>
      <c r="B84" s="98"/>
      <c r="C84" s="99"/>
      <c r="D84" s="99"/>
      <c r="E84" s="99"/>
      <c r="F84" s="66"/>
      <c r="G84" s="96"/>
      <c r="H84" s="66"/>
      <c r="I84" s="66"/>
      <c r="J84" s="1"/>
      <c r="K84" s="66"/>
      <c r="L84" s="66"/>
      <c r="M84" s="66"/>
      <c r="N84" s="2"/>
      <c r="O84" s="45"/>
      <c r="P84" s="98"/>
      <c r="Q84" s="98"/>
      <c r="R84" s="99"/>
      <c r="S84" s="99"/>
      <c r="T84" s="99"/>
      <c r="U84" s="66"/>
      <c r="V84" s="96"/>
      <c r="W84" s="66"/>
      <c r="X84" s="66"/>
      <c r="Y84" s="1"/>
      <c r="Z84" s="66"/>
      <c r="AA84" s="66"/>
      <c r="AB84" s="66"/>
      <c r="AC84" s="2"/>
    </row>
    <row r="85" spans="1:29" ht="22.35" customHeight="1" x14ac:dyDescent="0.3">
      <c r="A85" s="100" t="s">
        <v>0</v>
      </c>
      <c r="B85" s="101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3" t="s">
        <v>1</v>
      </c>
      <c r="N85" s="102"/>
      <c r="O85" s="45"/>
      <c r="P85" s="98"/>
      <c r="Q85" s="98"/>
      <c r="R85" s="99"/>
      <c r="S85" s="99"/>
      <c r="T85" s="99"/>
      <c r="U85" s="66"/>
      <c r="V85" s="96"/>
      <c r="W85" s="66"/>
      <c r="X85" s="66"/>
      <c r="Y85" s="1"/>
      <c r="Z85" s="66"/>
      <c r="AA85" s="66"/>
      <c r="AB85" s="66"/>
      <c r="AC85" s="2"/>
    </row>
    <row r="86" spans="1:29" ht="22.35" customHeight="1" x14ac:dyDescent="0.3">
      <c r="A86" s="100" t="s">
        <v>2</v>
      </c>
      <c r="B86" s="101"/>
      <c r="C86" s="102"/>
      <c r="D86" s="102"/>
      <c r="E86" s="102"/>
      <c r="F86" s="102"/>
      <c r="G86" s="101"/>
      <c r="H86" s="101"/>
      <c r="I86" s="101"/>
      <c r="J86" s="102"/>
      <c r="K86" s="101"/>
      <c r="L86" s="102"/>
      <c r="M86" s="104" t="s">
        <v>3</v>
      </c>
      <c r="N86" s="102"/>
      <c r="O86" s="45"/>
      <c r="P86" s="98"/>
      <c r="Q86" s="98"/>
      <c r="R86" s="99"/>
      <c r="S86" s="99"/>
      <c r="T86" s="99"/>
      <c r="U86" s="66"/>
      <c r="V86" s="96"/>
      <c r="W86" s="66"/>
      <c r="X86" s="66"/>
      <c r="Y86" s="1"/>
      <c r="Z86" s="66"/>
      <c r="AA86" s="66"/>
      <c r="AB86" s="66"/>
      <c r="AC86" s="2"/>
    </row>
    <row r="87" spans="1:29" ht="22.35" customHeight="1" x14ac:dyDescent="0.3">
      <c r="A87" s="100" t="s">
        <v>4</v>
      </c>
      <c r="B87" s="101"/>
      <c r="C87" s="102"/>
      <c r="D87" s="102"/>
      <c r="E87" s="102"/>
      <c r="F87" s="102"/>
      <c r="G87" s="101"/>
      <c r="H87" s="101"/>
      <c r="I87" s="101"/>
      <c r="J87" s="102"/>
      <c r="K87" s="102"/>
      <c r="L87" s="102"/>
      <c r="M87" s="103"/>
      <c r="N87" s="102"/>
      <c r="O87" s="45"/>
      <c r="P87" s="98"/>
      <c r="Q87" s="98"/>
      <c r="R87" s="99"/>
      <c r="S87" s="99"/>
      <c r="T87" s="99"/>
      <c r="U87" s="66"/>
      <c r="V87" s="96"/>
      <c r="W87" s="66"/>
      <c r="X87" s="66"/>
      <c r="Y87" s="1"/>
      <c r="Z87" s="66"/>
      <c r="AA87" s="66"/>
      <c r="AB87" s="66"/>
      <c r="AC87" s="2"/>
    </row>
    <row r="88" spans="1:29" ht="22.35" customHeight="1" x14ac:dyDescent="0.3">
      <c r="A88" s="100" t="s">
        <v>5</v>
      </c>
      <c r="B88" s="101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3"/>
      <c r="N88" s="102"/>
      <c r="O88" s="45"/>
      <c r="P88" s="98"/>
      <c r="Q88" s="98"/>
      <c r="R88" s="99"/>
      <c r="S88" s="99"/>
      <c r="T88" s="99"/>
      <c r="U88" s="66"/>
      <c r="V88" s="96"/>
      <c r="W88" s="66"/>
      <c r="X88" s="66"/>
      <c r="Y88" s="1"/>
      <c r="Z88" s="66"/>
      <c r="AA88" s="66"/>
      <c r="AB88" s="66"/>
      <c r="AC88" s="2"/>
    </row>
    <row r="89" spans="1:29" ht="22.35" customHeight="1" x14ac:dyDescent="0.35">
      <c r="A89" s="106" t="s">
        <v>6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45"/>
      <c r="P89" s="98"/>
      <c r="Q89" s="98"/>
      <c r="R89" s="99"/>
      <c r="S89" s="99"/>
      <c r="T89" s="99"/>
      <c r="U89" s="66"/>
      <c r="V89" s="96"/>
      <c r="W89" s="66"/>
      <c r="X89" s="66"/>
      <c r="Y89" s="1"/>
      <c r="Z89" s="66"/>
      <c r="AA89" s="66"/>
      <c r="AB89" s="66"/>
      <c r="AC89" s="2"/>
    </row>
    <row r="90" spans="1:29" ht="22.35" customHeight="1" x14ac:dyDescent="0.35">
      <c r="A90" s="9" t="s">
        <v>56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45"/>
      <c r="P90" s="98"/>
      <c r="Q90" s="98"/>
      <c r="R90" s="99"/>
      <c r="S90" s="99"/>
      <c r="T90" s="99"/>
      <c r="U90" s="66"/>
      <c r="V90" s="96"/>
      <c r="W90" s="66"/>
      <c r="X90" s="66"/>
      <c r="Y90" s="1"/>
      <c r="Z90" s="66"/>
      <c r="AA90" s="66"/>
      <c r="AB90" s="66"/>
      <c r="AC90" s="2"/>
    </row>
    <row r="91" spans="1:29" ht="22.35" customHeight="1" x14ac:dyDescent="0.35">
      <c r="A91" s="171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84"/>
      <c r="O91" s="45"/>
      <c r="P91" s="98"/>
      <c r="Q91" s="98"/>
      <c r="R91" s="99"/>
      <c r="S91" s="99"/>
      <c r="T91" s="99"/>
      <c r="U91" s="66"/>
      <c r="V91" s="96"/>
      <c r="W91" s="66"/>
      <c r="X91" s="66"/>
      <c r="Y91" s="1"/>
      <c r="Z91" s="66"/>
      <c r="AA91" s="66"/>
      <c r="AB91" s="66"/>
      <c r="AC91" s="2"/>
    </row>
    <row r="92" spans="1:29" ht="22.35" customHeight="1" x14ac:dyDescent="0.3">
      <c r="A92" s="107" t="s">
        <v>8</v>
      </c>
      <c r="B92" s="108" t="s">
        <v>9</v>
      </c>
      <c r="C92" s="109" t="s">
        <v>10</v>
      </c>
      <c r="D92" s="110" t="s">
        <v>11</v>
      </c>
      <c r="E92" s="108" t="s">
        <v>12</v>
      </c>
      <c r="F92" s="111" t="s">
        <v>13</v>
      </c>
      <c r="G92" s="112"/>
      <c r="H92" s="113" t="s">
        <v>14</v>
      </c>
      <c r="I92" s="111" t="s">
        <v>15</v>
      </c>
      <c r="J92" s="112"/>
      <c r="K92" s="111" t="s">
        <v>16</v>
      </c>
      <c r="L92" s="112"/>
      <c r="M92" s="113" t="s">
        <v>17</v>
      </c>
      <c r="N92" s="114" t="s">
        <v>18</v>
      </c>
      <c r="O92" s="45"/>
      <c r="P92" s="98"/>
      <c r="Q92" s="98"/>
      <c r="R92" s="99"/>
      <c r="S92" s="99"/>
      <c r="T92" s="99"/>
      <c r="U92" s="66"/>
      <c r="V92" s="96"/>
      <c r="W92" s="66"/>
      <c r="X92" s="66"/>
      <c r="Y92" s="1"/>
      <c r="Z92" s="66"/>
      <c r="AA92" s="66"/>
      <c r="AB92" s="66"/>
      <c r="AC92" s="2"/>
    </row>
    <row r="93" spans="1:29" ht="22.35" customHeight="1" x14ac:dyDescent="0.3">
      <c r="A93" s="115"/>
      <c r="B93" s="116"/>
      <c r="C93" s="117" t="s">
        <v>19</v>
      </c>
      <c r="D93" s="118" t="s">
        <v>20</v>
      </c>
      <c r="E93" s="116"/>
      <c r="F93" s="108" t="s">
        <v>21</v>
      </c>
      <c r="G93" s="113" t="s">
        <v>22</v>
      </c>
      <c r="H93" s="118" t="s">
        <v>23</v>
      </c>
      <c r="I93" s="114" t="s">
        <v>21</v>
      </c>
      <c r="J93" s="108" t="s">
        <v>24</v>
      </c>
      <c r="K93" s="107" t="s">
        <v>25</v>
      </c>
      <c r="L93" s="107" t="s">
        <v>24</v>
      </c>
      <c r="M93" s="118" t="s">
        <v>26</v>
      </c>
      <c r="N93" s="119"/>
      <c r="O93" s="45"/>
      <c r="P93" s="98"/>
      <c r="Q93" s="98"/>
      <c r="R93" s="99"/>
      <c r="S93" s="99"/>
      <c r="T93" s="99"/>
      <c r="U93" s="66"/>
      <c r="V93" s="96"/>
      <c r="W93" s="66"/>
      <c r="X93" s="66"/>
      <c r="Y93" s="1"/>
      <c r="Z93" s="66"/>
      <c r="AA93" s="66"/>
      <c r="AB93" s="66"/>
      <c r="AC93" s="2"/>
    </row>
    <row r="94" spans="1:29" ht="22.35" customHeight="1" x14ac:dyDescent="0.3">
      <c r="A94" s="120"/>
      <c r="B94" s="121"/>
      <c r="C94" s="122" t="s">
        <v>27</v>
      </c>
      <c r="D94" s="123" t="s">
        <v>28</v>
      </c>
      <c r="E94" s="121"/>
      <c r="F94" s="121"/>
      <c r="G94" s="124" t="s">
        <v>29</v>
      </c>
      <c r="H94" s="124" t="s">
        <v>30</v>
      </c>
      <c r="I94" s="125"/>
      <c r="J94" s="121"/>
      <c r="K94" s="126"/>
      <c r="L94" s="120"/>
      <c r="M94" s="124" t="s">
        <v>31</v>
      </c>
      <c r="N94" s="125"/>
      <c r="O94" s="45"/>
      <c r="P94" s="98"/>
      <c r="Q94" s="98"/>
      <c r="R94" s="99"/>
      <c r="S94" s="99"/>
      <c r="T94" s="99"/>
      <c r="U94" s="66"/>
      <c r="V94" s="96"/>
      <c r="W94" s="66"/>
      <c r="X94" s="66"/>
      <c r="Y94" s="1"/>
      <c r="Z94" s="66"/>
      <c r="AA94" s="66"/>
      <c r="AB94" s="66"/>
      <c r="AC94" s="2"/>
    </row>
    <row r="95" spans="1:29" ht="22.35" customHeight="1" x14ac:dyDescent="0.3">
      <c r="A95" s="123" t="s">
        <v>32</v>
      </c>
      <c r="B95" s="123" t="s">
        <v>33</v>
      </c>
      <c r="C95" s="123" t="s">
        <v>34</v>
      </c>
      <c r="D95" s="127">
        <v>1</v>
      </c>
      <c r="E95" s="127">
        <v>2</v>
      </c>
      <c r="F95" s="127">
        <v>3</v>
      </c>
      <c r="G95" s="123">
        <v>4</v>
      </c>
      <c r="H95" s="123" t="s">
        <v>35</v>
      </c>
      <c r="I95" s="127" t="s">
        <v>36</v>
      </c>
      <c r="J95" s="127" t="s">
        <v>37</v>
      </c>
      <c r="K95" s="127">
        <v>8</v>
      </c>
      <c r="L95" s="127">
        <v>9</v>
      </c>
      <c r="M95" s="127">
        <v>10</v>
      </c>
      <c r="N95" s="127" t="s">
        <v>38</v>
      </c>
      <c r="O95" s="45"/>
      <c r="P95" s="98"/>
      <c r="Q95" s="98"/>
      <c r="R95" s="99"/>
      <c r="S95" s="99"/>
      <c r="T95" s="99"/>
      <c r="U95" s="66"/>
      <c r="V95" s="96"/>
      <c r="W95" s="66"/>
      <c r="X95" s="66"/>
      <c r="Y95" s="1"/>
      <c r="Z95" s="66"/>
      <c r="AA95" s="66"/>
      <c r="AB95" s="66"/>
      <c r="AC95" s="2"/>
    </row>
    <row r="96" spans="1:29" ht="22.35" customHeight="1" x14ac:dyDescent="0.3">
      <c r="A96" s="128">
        <v>13</v>
      </c>
      <c r="B96" s="128" t="s">
        <v>39</v>
      </c>
      <c r="C96" s="129"/>
      <c r="D96" s="129"/>
      <c r="E96" s="130">
        <f>10982834000-31023000-3887496000</f>
        <v>7064315000</v>
      </c>
      <c r="F96" s="131">
        <f>7256955000-1166600000-20000000</f>
        <v>6070355000</v>
      </c>
      <c r="G96" s="131">
        <f>7256955000-1166600000-20000000</f>
        <v>6070355000</v>
      </c>
      <c r="H96" s="130">
        <f>D96+G96</f>
        <v>6070355000</v>
      </c>
      <c r="I96" s="130">
        <f>5751394623-966109417</f>
        <v>4785285206</v>
      </c>
      <c r="J96" s="130">
        <f>5751394623-966109417</f>
        <v>4785285206</v>
      </c>
      <c r="K96" s="130"/>
      <c r="L96" s="130"/>
      <c r="M96" s="130"/>
      <c r="N96" s="130">
        <f>H96-J96-L96</f>
        <v>1285069794</v>
      </c>
      <c r="O96" s="45"/>
      <c r="P96" s="98"/>
      <c r="Q96" s="98"/>
      <c r="R96" s="99"/>
      <c r="S96" s="99"/>
      <c r="T96" s="99"/>
      <c r="U96" s="66"/>
      <c r="V96" s="96"/>
      <c r="W96" s="66"/>
      <c r="X96" s="66"/>
      <c r="Y96" s="1"/>
      <c r="Z96" s="66"/>
      <c r="AA96" s="66"/>
      <c r="AB96" s="66"/>
      <c r="AC96" s="2"/>
    </row>
    <row r="97" spans="1:29" ht="22.35" customHeight="1" x14ac:dyDescent="0.3">
      <c r="A97" s="132">
        <v>14</v>
      </c>
      <c r="B97" s="132" t="s">
        <v>39</v>
      </c>
      <c r="C97" s="133"/>
      <c r="D97" s="133">
        <v>2073186086</v>
      </c>
      <c r="E97" s="134">
        <f>31023000+3887496000</f>
        <v>3918519000</v>
      </c>
      <c r="F97" s="135">
        <f>5991705086-2073186086+1166600000-1779000000</f>
        <v>3306119000</v>
      </c>
      <c r="G97" s="135">
        <f>5991705086-2073186086+1166600000-1779000000</f>
        <v>3306119000</v>
      </c>
      <c r="H97" s="134">
        <f>D97+G97</f>
        <v>5379305086</v>
      </c>
      <c r="I97" s="134">
        <f>1623309367+966109417</f>
        <v>2589418784</v>
      </c>
      <c r="J97" s="134">
        <f>1623309367+966109417</f>
        <v>2589418784</v>
      </c>
      <c r="K97" s="134"/>
      <c r="L97" s="134"/>
      <c r="M97" s="134"/>
      <c r="N97" s="134">
        <f>H97-J97-L97</f>
        <v>2789886302</v>
      </c>
      <c r="O97" s="45"/>
      <c r="P97" s="98"/>
      <c r="Q97" s="98"/>
      <c r="R97" s="99"/>
      <c r="S97" s="99"/>
      <c r="T97" s="99"/>
      <c r="U97" s="66"/>
      <c r="V97" s="96"/>
      <c r="W97" s="66"/>
      <c r="X97" s="66"/>
      <c r="Y97" s="1"/>
      <c r="Z97" s="66"/>
      <c r="AA97" s="66"/>
      <c r="AB97" s="66"/>
      <c r="AC97" s="2"/>
    </row>
    <row r="98" spans="1:29" ht="22.35" customHeight="1" x14ac:dyDescent="0.3">
      <c r="A98" s="132">
        <v>12</v>
      </c>
      <c r="B98" s="132" t="s">
        <v>39</v>
      </c>
      <c r="C98" s="133"/>
      <c r="D98" s="133"/>
      <c r="E98" s="134">
        <v>99000000</v>
      </c>
      <c r="F98" s="134">
        <v>203670121</v>
      </c>
      <c r="G98" s="134">
        <v>203670121</v>
      </c>
      <c r="H98" s="134">
        <f>D98+G98</f>
        <v>203670121</v>
      </c>
      <c r="I98" s="134">
        <v>184766242</v>
      </c>
      <c r="J98" s="134">
        <v>184766242</v>
      </c>
      <c r="K98" s="134"/>
      <c r="L98" s="134"/>
      <c r="M98" s="134"/>
      <c r="N98" s="134">
        <f>H98-J98-L98</f>
        <v>18903879</v>
      </c>
      <c r="O98" s="45"/>
      <c r="P98" s="98"/>
      <c r="Q98" s="98"/>
      <c r="R98" s="99"/>
      <c r="S98" s="99"/>
      <c r="T98" s="99"/>
      <c r="U98" s="66"/>
      <c r="V98" s="96"/>
      <c r="W98" s="66"/>
      <c r="X98" s="66"/>
      <c r="Y98" s="1"/>
      <c r="Z98" s="66"/>
      <c r="AA98" s="66"/>
      <c r="AB98" s="66"/>
      <c r="AC98" s="2"/>
    </row>
    <row r="99" spans="1:29" ht="22.35" customHeight="1" x14ac:dyDescent="0.3">
      <c r="A99" s="141">
        <v>28</v>
      </c>
      <c r="B99" s="142" t="s">
        <v>39</v>
      </c>
      <c r="C99" s="143"/>
      <c r="D99" s="144"/>
      <c r="E99" s="145"/>
      <c r="F99" s="146">
        <v>20000000</v>
      </c>
      <c r="G99" s="146">
        <v>20000000</v>
      </c>
      <c r="H99" s="145">
        <f>D99+G99</f>
        <v>20000000</v>
      </c>
      <c r="I99" s="145">
        <v>0</v>
      </c>
      <c r="J99" s="145">
        <v>0</v>
      </c>
      <c r="K99" s="145"/>
      <c r="L99" s="145"/>
      <c r="M99" s="147">
        <v>20000000</v>
      </c>
      <c r="N99" s="145">
        <f>H99-J99-L99</f>
        <v>20000000</v>
      </c>
      <c r="O99" s="45"/>
      <c r="P99" s="98"/>
      <c r="Q99" s="98"/>
      <c r="R99" s="99"/>
      <c r="S99" s="99"/>
      <c r="T99" s="99"/>
      <c r="U99" s="66"/>
      <c r="V99" s="96"/>
      <c r="W99" s="66"/>
      <c r="X99" s="66"/>
      <c r="Y99" s="1"/>
      <c r="Z99" s="66"/>
      <c r="AA99" s="66"/>
      <c r="AB99" s="66"/>
      <c r="AC99" s="2"/>
    </row>
    <row r="100" spans="1:29" ht="22.35" customHeight="1" x14ac:dyDescent="0.3">
      <c r="A100" s="148" t="s">
        <v>40</v>
      </c>
      <c r="B100" s="149"/>
      <c r="C100" s="150"/>
      <c r="D100" s="151">
        <f>SUM(D96:D99)</f>
        <v>2073186086</v>
      </c>
      <c r="E100" s="151">
        <f t="shared" ref="E100:N100" si="4">SUM(E96:E99)</f>
        <v>11081834000</v>
      </c>
      <c r="F100" s="151">
        <f t="shared" si="4"/>
        <v>9600144121</v>
      </c>
      <c r="G100" s="151">
        <f t="shared" si="4"/>
        <v>9600144121</v>
      </c>
      <c r="H100" s="151">
        <f t="shared" si="4"/>
        <v>11673330207</v>
      </c>
      <c r="I100" s="151">
        <f t="shared" si="4"/>
        <v>7559470232</v>
      </c>
      <c r="J100" s="151">
        <f t="shared" si="4"/>
        <v>7559470232</v>
      </c>
      <c r="K100" s="151">
        <f t="shared" si="4"/>
        <v>0</v>
      </c>
      <c r="L100" s="151">
        <f t="shared" si="4"/>
        <v>0</v>
      </c>
      <c r="M100" s="152">
        <f t="shared" si="4"/>
        <v>20000000</v>
      </c>
      <c r="N100" s="151">
        <f t="shared" si="4"/>
        <v>4113859975</v>
      </c>
      <c r="O100" s="45"/>
      <c r="P100" s="98"/>
      <c r="Q100" s="98"/>
      <c r="R100" s="99"/>
      <c r="S100" s="99"/>
      <c r="T100" s="99"/>
      <c r="U100" s="66"/>
      <c r="V100" s="96"/>
      <c r="W100" s="66"/>
      <c r="X100" s="66"/>
      <c r="Y100" s="1"/>
      <c r="Z100" s="66"/>
      <c r="AA100" s="66"/>
      <c r="AB100" s="66"/>
      <c r="AC100" s="2"/>
    </row>
    <row r="101" spans="1:29" ht="22.35" customHeight="1" x14ac:dyDescent="0.3">
      <c r="A101" s="153" t="s">
        <v>41</v>
      </c>
      <c r="B101" s="102"/>
      <c r="C101" s="102"/>
      <c r="D101" s="102"/>
      <c r="E101" s="102"/>
      <c r="F101" s="102"/>
      <c r="G101" s="154"/>
      <c r="H101" s="155"/>
      <c r="I101" s="102"/>
      <c r="J101" s="102"/>
      <c r="K101" s="102"/>
      <c r="L101" s="102"/>
      <c r="M101" s="102"/>
      <c r="N101" s="154"/>
      <c r="O101" s="45"/>
      <c r="P101" s="98"/>
      <c r="Q101" s="98"/>
      <c r="R101" s="99"/>
      <c r="S101" s="99"/>
      <c r="T101" s="99"/>
      <c r="U101" s="66"/>
      <c r="V101" s="96"/>
      <c r="W101" s="66"/>
      <c r="X101" s="66"/>
      <c r="Y101" s="1"/>
      <c r="Z101" s="66"/>
      <c r="AA101" s="66"/>
      <c r="AB101" s="66"/>
      <c r="AC101" s="2"/>
    </row>
    <row r="102" spans="1:29" ht="22.35" customHeight="1" x14ac:dyDescent="0.3">
      <c r="A102" s="156"/>
      <c r="B102" s="156"/>
      <c r="C102" s="156"/>
      <c r="D102" s="157"/>
      <c r="E102" s="157"/>
      <c r="F102" s="135"/>
      <c r="G102" s="157"/>
      <c r="H102" s="157"/>
      <c r="I102" s="157"/>
      <c r="J102" s="157"/>
      <c r="K102" s="157"/>
      <c r="L102" s="157"/>
      <c r="M102" s="157"/>
      <c r="N102" s="157"/>
      <c r="O102" s="45"/>
      <c r="P102" s="98"/>
      <c r="Q102" s="98"/>
      <c r="R102" s="99"/>
      <c r="S102" s="99"/>
      <c r="T102" s="99"/>
      <c r="U102" s="66"/>
      <c r="V102" s="96"/>
      <c r="W102" s="66"/>
      <c r="X102" s="66"/>
      <c r="Y102" s="1"/>
      <c r="Z102" s="66"/>
      <c r="AA102" s="66"/>
      <c r="AB102" s="66"/>
      <c r="AC102" s="2"/>
    </row>
    <row r="103" spans="1:29" ht="22.35" customHeight="1" x14ac:dyDescent="0.3">
      <c r="A103" s="159"/>
      <c r="B103" s="160"/>
      <c r="C103" s="160"/>
      <c r="D103" s="161"/>
      <c r="E103" s="162"/>
      <c r="F103" s="131"/>
      <c r="G103" s="162"/>
      <c r="H103" s="162"/>
      <c r="I103" s="163"/>
      <c r="J103" s="164"/>
      <c r="K103" s="161"/>
      <c r="L103" s="161"/>
      <c r="M103" s="161"/>
      <c r="N103" s="161"/>
      <c r="O103" s="45"/>
      <c r="P103" s="98"/>
      <c r="Q103" s="98"/>
      <c r="R103" s="99"/>
      <c r="S103" s="99"/>
      <c r="T103" s="99"/>
      <c r="U103" s="66"/>
      <c r="V103" s="96"/>
      <c r="W103" s="66"/>
      <c r="X103" s="66"/>
      <c r="Y103" s="1"/>
      <c r="Z103" s="66"/>
      <c r="AA103" s="66"/>
      <c r="AB103" s="66"/>
      <c r="AC103" s="2"/>
    </row>
    <row r="104" spans="1:29" ht="22.35" customHeight="1" x14ac:dyDescent="0.3">
      <c r="A104" s="159"/>
      <c r="B104" s="160"/>
      <c r="C104" s="160"/>
      <c r="D104" s="161"/>
      <c r="E104" s="162"/>
      <c r="F104" s="161"/>
      <c r="G104" s="162"/>
      <c r="H104" s="162"/>
      <c r="I104" s="165"/>
      <c r="J104" s="161"/>
      <c r="K104" s="161"/>
      <c r="L104" s="161"/>
      <c r="M104" s="161"/>
      <c r="N104" s="161"/>
      <c r="O104" s="45"/>
      <c r="P104" s="98"/>
      <c r="Q104" s="98"/>
      <c r="R104" s="99"/>
      <c r="S104" s="99"/>
      <c r="T104" s="99"/>
      <c r="U104" s="66"/>
      <c r="V104" s="96"/>
      <c r="W104" s="66"/>
      <c r="X104" s="66"/>
      <c r="Y104" s="1"/>
      <c r="Z104" s="66"/>
      <c r="AA104" s="66"/>
      <c r="AB104" s="66"/>
      <c r="AC104" s="2"/>
    </row>
    <row r="105" spans="1:29" ht="22.35" customHeight="1" x14ac:dyDescent="0.3">
      <c r="A105" s="166"/>
      <c r="B105" s="167"/>
      <c r="C105" s="167"/>
      <c r="D105" s="168"/>
      <c r="E105" s="169"/>
      <c r="F105" s="168"/>
      <c r="G105" s="169"/>
      <c r="H105" s="170"/>
      <c r="I105" s="170"/>
      <c r="J105" s="168"/>
      <c r="K105" s="168"/>
      <c r="L105" s="168"/>
      <c r="M105" s="168"/>
      <c r="N105" s="168"/>
      <c r="O105" s="45"/>
      <c r="P105" s="98"/>
      <c r="Q105" s="98"/>
      <c r="R105" s="99"/>
      <c r="S105" s="99"/>
      <c r="T105" s="99"/>
      <c r="U105" s="66"/>
      <c r="V105" s="96"/>
      <c r="W105" s="66"/>
      <c r="X105" s="66"/>
      <c r="Y105" s="1"/>
      <c r="Z105" s="66"/>
      <c r="AA105" s="66"/>
      <c r="AB105" s="66"/>
      <c r="AC105" s="2"/>
    </row>
    <row r="106" spans="1:29" ht="22.35" customHeight="1" x14ac:dyDescent="0.35">
      <c r="A106" s="102"/>
      <c r="B106" s="102"/>
      <c r="C106" s="171" t="s">
        <v>42</v>
      </c>
      <c r="D106" s="172"/>
      <c r="E106" s="171"/>
      <c r="F106" s="173"/>
      <c r="G106" s="102"/>
      <c r="H106" s="174"/>
      <c r="I106" s="174"/>
      <c r="J106" s="175" t="s">
        <v>43</v>
      </c>
      <c r="K106" s="175"/>
      <c r="L106" s="175"/>
      <c r="M106" s="174"/>
      <c r="N106" s="174"/>
      <c r="O106" s="45"/>
      <c r="P106" s="98"/>
      <c r="Q106" s="98"/>
      <c r="R106" s="99"/>
      <c r="S106" s="99"/>
      <c r="T106" s="99"/>
      <c r="U106" s="66"/>
      <c r="V106" s="96"/>
      <c r="W106" s="66"/>
      <c r="X106" s="66"/>
      <c r="Y106" s="1"/>
      <c r="Z106" s="66"/>
      <c r="AA106" s="66"/>
      <c r="AB106" s="66"/>
      <c r="AC106" s="2"/>
    </row>
    <row r="107" spans="1:29" ht="22.35" customHeight="1" x14ac:dyDescent="0.3">
      <c r="A107" s="102"/>
      <c r="B107" s="176"/>
      <c r="C107" s="177"/>
      <c r="D107" s="178" t="s">
        <v>57</v>
      </c>
      <c r="E107" s="179"/>
      <c r="F107" s="179"/>
      <c r="G107" s="102"/>
      <c r="H107" s="176"/>
      <c r="I107" s="177"/>
      <c r="J107" s="178" t="s">
        <v>58</v>
      </c>
      <c r="K107" s="179"/>
      <c r="L107" s="179"/>
      <c r="M107" s="102"/>
      <c r="N107" s="102"/>
      <c r="O107" s="45"/>
      <c r="P107" s="98"/>
      <c r="Q107" s="98"/>
      <c r="R107" s="99"/>
      <c r="S107" s="99"/>
      <c r="T107" s="99"/>
      <c r="U107" s="66"/>
      <c r="V107" s="96"/>
      <c r="W107" s="66"/>
      <c r="X107" s="66"/>
      <c r="Y107" s="1"/>
      <c r="Z107" s="66"/>
      <c r="AA107" s="66"/>
      <c r="AB107" s="66"/>
      <c r="AC107" s="2"/>
    </row>
    <row r="108" spans="1:29" ht="22.35" customHeight="1" x14ac:dyDescent="0.35">
      <c r="A108" s="102"/>
      <c r="B108" s="102"/>
      <c r="C108" s="180" t="s">
        <v>46</v>
      </c>
      <c r="D108" s="171"/>
      <c r="E108" s="180" t="s">
        <v>47</v>
      </c>
      <c r="F108" s="171"/>
      <c r="G108" s="180"/>
      <c r="H108" s="171"/>
      <c r="I108" s="180" t="s">
        <v>48</v>
      </c>
      <c r="J108" s="171"/>
      <c r="K108" s="171" t="s">
        <v>49</v>
      </c>
      <c r="L108" s="180"/>
      <c r="M108" s="171"/>
      <c r="N108" s="102"/>
      <c r="O108" s="45"/>
      <c r="P108" s="98"/>
      <c r="Q108" s="98"/>
      <c r="R108" s="99"/>
      <c r="S108" s="99"/>
      <c r="T108" s="99"/>
      <c r="U108" s="66"/>
      <c r="V108" s="96"/>
      <c r="W108" s="66"/>
      <c r="X108" s="66"/>
      <c r="Y108" s="1"/>
      <c r="Z108" s="66"/>
      <c r="AA108" s="66"/>
      <c r="AB108" s="66"/>
      <c r="AC108" s="2"/>
    </row>
    <row r="109" spans="1:29" ht="22.35" customHeight="1" x14ac:dyDescent="0.35">
      <c r="A109" s="102"/>
      <c r="B109" s="102"/>
      <c r="C109" s="180"/>
      <c r="D109" s="171"/>
      <c r="E109" s="180"/>
      <c r="F109" s="181"/>
      <c r="G109" s="171"/>
      <c r="H109" s="181"/>
      <c r="I109" s="171"/>
      <c r="J109" s="171"/>
      <c r="K109" s="171"/>
      <c r="L109" s="171"/>
      <c r="M109" s="171"/>
      <c r="N109" s="102"/>
      <c r="O109" s="45"/>
      <c r="P109" s="98"/>
      <c r="Q109" s="98"/>
      <c r="R109" s="99"/>
      <c r="S109" s="99"/>
      <c r="T109" s="99"/>
      <c r="U109" s="66"/>
      <c r="V109" s="96"/>
      <c r="W109" s="66"/>
      <c r="X109" s="66"/>
      <c r="Y109" s="1"/>
      <c r="Z109" s="66"/>
      <c r="AA109" s="66"/>
      <c r="AB109" s="66"/>
      <c r="AC109" s="2"/>
    </row>
    <row r="110" spans="1:29" ht="22.35" customHeight="1" x14ac:dyDescent="0.35">
      <c r="A110" s="102"/>
      <c r="B110" s="102"/>
      <c r="C110" s="171"/>
      <c r="D110" s="171"/>
      <c r="E110" s="171"/>
      <c r="F110" s="181"/>
      <c r="G110" s="171"/>
      <c r="H110" s="181"/>
      <c r="I110" s="171"/>
      <c r="J110" s="171"/>
      <c r="K110" s="171"/>
      <c r="L110" s="171"/>
      <c r="M110" s="171"/>
      <c r="N110" s="102"/>
      <c r="O110" s="45"/>
      <c r="P110" s="98"/>
      <c r="Q110" s="98"/>
      <c r="R110" s="99"/>
      <c r="S110" s="99"/>
      <c r="T110" s="99"/>
      <c r="U110" s="66"/>
      <c r="V110" s="96"/>
      <c r="W110" s="66"/>
      <c r="X110" s="66"/>
      <c r="Y110" s="1"/>
      <c r="Z110" s="66"/>
      <c r="AA110" s="66"/>
      <c r="AB110" s="66"/>
      <c r="AC110" s="2"/>
    </row>
    <row r="111" spans="1:29" ht="22.35" customHeight="1" x14ac:dyDescent="0.3">
      <c r="A111" s="182"/>
      <c r="B111" s="182"/>
      <c r="C111" s="183"/>
      <c r="D111" s="183"/>
      <c r="E111" s="183"/>
      <c r="F111" s="153"/>
      <c r="G111" s="180"/>
      <c r="H111" s="153"/>
      <c r="I111" s="153" t="s">
        <v>50</v>
      </c>
      <c r="J111" s="100"/>
      <c r="K111" s="153" t="s">
        <v>51</v>
      </c>
      <c r="L111" s="153"/>
      <c r="M111" s="153"/>
      <c r="N111" s="101"/>
      <c r="O111" s="45"/>
      <c r="P111" s="98"/>
      <c r="Q111" s="98"/>
      <c r="R111" s="99"/>
      <c r="S111" s="99"/>
      <c r="T111" s="99"/>
      <c r="U111" s="66"/>
      <c r="V111" s="96"/>
      <c r="W111" s="66"/>
      <c r="X111" s="66"/>
      <c r="Y111" s="1"/>
      <c r="Z111" s="66"/>
      <c r="AA111" s="66"/>
      <c r="AB111" s="66"/>
      <c r="AC111" s="2"/>
    </row>
    <row r="112" spans="1:29" ht="22.35" customHeight="1" x14ac:dyDescent="0.3">
      <c r="A112" s="98"/>
      <c r="B112" s="98"/>
      <c r="C112" s="99"/>
      <c r="D112" s="99"/>
      <c r="E112" s="99"/>
      <c r="F112" s="66"/>
      <c r="G112" s="96"/>
      <c r="H112" s="66"/>
      <c r="I112" s="66"/>
      <c r="J112" s="1"/>
      <c r="K112" s="66"/>
      <c r="L112" s="66"/>
      <c r="M112" s="66"/>
      <c r="N112" s="2"/>
      <c r="O112" s="45"/>
      <c r="P112" s="98"/>
      <c r="Q112" s="98"/>
      <c r="R112" s="99"/>
      <c r="S112" s="99"/>
      <c r="T112" s="99"/>
      <c r="U112" s="66"/>
      <c r="V112" s="96"/>
      <c r="W112" s="66"/>
      <c r="X112" s="66"/>
      <c r="Y112" s="1"/>
      <c r="Z112" s="66"/>
      <c r="AA112" s="66"/>
      <c r="AB112" s="66"/>
      <c r="AC112" s="2"/>
    </row>
    <row r="113" spans="1:29" ht="22.35" customHeight="1" x14ac:dyDescent="0.3">
      <c r="A113" s="98"/>
      <c r="B113" s="98"/>
      <c r="C113" s="99"/>
      <c r="D113" s="99"/>
      <c r="E113" s="99"/>
      <c r="F113" s="66"/>
      <c r="G113" s="96"/>
      <c r="H113" s="66"/>
      <c r="I113" s="66"/>
      <c r="J113" s="1"/>
      <c r="K113" s="66"/>
      <c r="L113" s="66"/>
      <c r="M113" s="66"/>
      <c r="N113" s="2"/>
      <c r="O113" s="45"/>
      <c r="P113" s="98"/>
      <c r="Q113" s="98"/>
      <c r="R113" s="99"/>
      <c r="S113" s="99"/>
      <c r="T113" s="99"/>
      <c r="U113" s="66"/>
      <c r="V113" s="96"/>
      <c r="W113" s="66"/>
      <c r="X113" s="66"/>
      <c r="Y113" s="1"/>
      <c r="Z113" s="66"/>
      <c r="AA113" s="66"/>
      <c r="AB113" s="66"/>
      <c r="AC113" s="2"/>
    </row>
    <row r="114" spans="1:29" ht="22.35" customHeight="1" x14ac:dyDescent="0.3">
      <c r="A114" s="98"/>
      <c r="B114" s="98"/>
      <c r="C114" s="99"/>
      <c r="D114" s="99"/>
      <c r="E114" s="99"/>
      <c r="F114" s="66"/>
      <c r="G114" s="96"/>
      <c r="H114" s="66"/>
      <c r="I114" s="66"/>
      <c r="J114" s="1"/>
      <c r="K114" s="66"/>
      <c r="L114" s="66"/>
      <c r="M114" s="66"/>
      <c r="N114" s="2"/>
      <c r="O114" s="45"/>
      <c r="P114" s="98"/>
      <c r="Q114" s="98"/>
      <c r="R114" s="99"/>
      <c r="S114" s="99"/>
      <c r="T114" s="99"/>
      <c r="U114" s="66"/>
      <c r="V114" s="96"/>
      <c r="W114" s="66"/>
      <c r="X114" s="66"/>
      <c r="Y114" s="1"/>
      <c r="Z114" s="66"/>
      <c r="AA114" s="66"/>
      <c r="AB114" s="66"/>
      <c r="AC114" s="2"/>
    </row>
    <row r="115" spans="1:29" ht="22.35" customHeight="1" x14ac:dyDescent="0.3">
      <c r="A115" s="98"/>
      <c r="B115" s="98"/>
      <c r="C115" s="99"/>
      <c r="D115" s="99"/>
      <c r="E115" s="99"/>
      <c r="F115" s="66"/>
      <c r="G115" s="96"/>
      <c r="H115" s="66"/>
      <c r="I115" s="66"/>
      <c r="J115" s="1"/>
      <c r="K115" s="66"/>
      <c r="L115" s="66"/>
      <c r="M115" s="66"/>
      <c r="N115" s="2"/>
      <c r="O115" s="45"/>
      <c r="P115" s="98"/>
      <c r="Q115" s="98"/>
      <c r="R115" s="99"/>
      <c r="S115" s="99"/>
      <c r="T115" s="99"/>
      <c r="U115" s="66"/>
      <c r="V115" s="96"/>
      <c r="W115" s="66"/>
      <c r="X115" s="66"/>
      <c r="Y115" s="1"/>
      <c r="Z115" s="66"/>
      <c r="AA115" s="66"/>
      <c r="AB115" s="66"/>
      <c r="AC115" s="2"/>
    </row>
    <row r="116" spans="1:29" ht="22.35" customHeight="1" x14ac:dyDescent="0.3">
      <c r="A116" s="98"/>
      <c r="B116" s="98"/>
      <c r="C116" s="99"/>
      <c r="D116" s="99"/>
      <c r="E116" s="99"/>
      <c r="F116" s="66"/>
      <c r="G116" s="96"/>
      <c r="H116" s="66"/>
      <c r="I116" s="66"/>
      <c r="J116" s="1"/>
      <c r="K116" s="66"/>
      <c r="L116" s="66"/>
      <c r="M116" s="66"/>
      <c r="N116" s="2"/>
      <c r="O116" s="45"/>
      <c r="P116" s="98"/>
      <c r="Q116" s="98"/>
      <c r="R116" s="99"/>
      <c r="S116" s="99"/>
      <c r="T116" s="99"/>
      <c r="U116" s="66"/>
      <c r="V116" s="96"/>
      <c r="W116" s="66"/>
      <c r="X116" s="66"/>
      <c r="Y116" s="1"/>
      <c r="Z116" s="66"/>
      <c r="AA116" s="66"/>
      <c r="AB116" s="66"/>
      <c r="AC116" s="2"/>
    </row>
    <row r="117" spans="1:29" ht="22.35" customHeight="1" x14ac:dyDescent="0.3">
      <c r="A117" s="98"/>
      <c r="B117" s="98"/>
      <c r="C117" s="99"/>
      <c r="D117" s="99"/>
      <c r="E117" s="99"/>
      <c r="F117" s="66"/>
      <c r="G117" s="96"/>
      <c r="H117" s="66"/>
      <c r="I117" s="66"/>
      <c r="J117" s="1"/>
      <c r="K117" s="66"/>
      <c r="L117" s="66"/>
      <c r="M117" s="66"/>
      <c r="N117" s="2"/>
      <c r="O117" s="45"/>
      <c r="P117" s="98"/>
      <c r="Q117" s="98"/>
      <c r="R117" s="99"/>
      <c r="S117" s="99"/>
      <c r="T117" s="99"/>
      <c r="U117" s="66"/>
      <c r="V117" s="96"/>
      <c r="W117" s="66"/>
      <c r="X117" s="66"/>
      <c r="Y117" s="1"/>
      <c r="Z117" s="66"/>
      <c r="AA117" s="66"/>
      <c r="AB117" s="66"/>
      <c r="AC117" s="2"/>
    </row>
    <row r="118" spans="1:29" ht="22.35" customHeight="1" x14ac:dyDescent="0.3">
      <c r="A118" s="98"/>
      <c r="B118" s="98"/>
      <c r="C118" s="99"/>
      <c r="D118" s="99"/>
      <c r="E118" s="99"/>
      <c r="F118" s="66"/>
      <c r="G118" s="96"/>
      <c r="H118" s="66"/>
      <c r="I118" s="66"/>
      <c r="J118" s="1"/>
      <c r="K118" s="66"/>
      <c r="L118" s="66"/>
      <c r="M118" s="66"/>
      <c r="N118" s="2"/>
      <c r="O118" s="45"/>
      <c r="P118" s="98"/>
      <c r="Q118" s="98"/>
      <c r="R118" s="99"/>
      <c r="S118" s="99"/>
      <c r="T118" s="99"/>
      <c r="U118" s="66"/>
      <c r="V118" s="96"/>
      <c r="W118" s="66"/>
      <c r="X118" s="66"/>
      <c r="Y118" s="1"/>
      <c r="Z118" s="66"/>
      <c r="AA118" s="66"/>
      <c r="AB118" s="66"/>
      <c r="AC118" s="2"/>
    </row>
    <row r="119" spans="1:29" ht="22.35" customHeight="1" x14ac:dyDescent="0.3">
      <c r="A119" s="98"/>
      <c r="B119" s="98"/>
      <c r="C119" s="99"/>
      <c r="D119" s="99"/>
      <c r="E119" s="99"/>
      <c r="F119" s="66"/>
      <c r="G119" s="96"/>
      <c r="H119" s="66"/>
      <c r="I119" s="66"/>
      <c r="J119" s="1"/>
      <c r="K119" s="66"/>
      <c r="L119" s="66"/>
      <c r="M119" s="66"/>
      <c r="N119" s="2"/>
      <c r="O119" s="45"/>
      <c r="P119" s="98"/>
      <c r="Q119" s="98"/>
      <c r="R119" s="99"/>
      <c r="S119" s="99"/>
      <c r="T119" s="99"/>
      <c r="U119" s="66"/>
      <c r="V119" s="96"/>
      <c r="W119" s="66"/>
      <c r="X119" s="66"/>
      <c r="Y119" s="1"/>
      <c r="Z119" s="66"/>
      <c r="AA119" s="66"/>
      <c r="AB119" s="66"/>
      <c r="AC119" s="2"/>
    </row>
    <row r="120" spans="1:29" ht="22.35" customHeight="1" x14ac:dyDescent="0.3">
      <c r="A120" s="98"/>
      <c r="B120" s="98"/>
      <c r="C120" s="99"/>
      <c r="D120" s="99"/>
      <c r="E120" s="99"/>
      <c r="F120" s="66"/>
      <c r="G120" s="96"/>
      <c r="H120" s="66"/>
      <c r="I120" s="66"/>
      <c r="J120" s="1"/>
      <c r="K120" s="66"/>
      <c r="L120" s="66"/>
      <c r="M120" s="66"/>
      <c r="N120" s="2"/>
      <c r="O120" s="45"/>
      <c r="P120" s="98"/>
      <c r="Q120" s="98"/>
      <c r="R120" s="99"/>
      <c r="S120" s="99"/>
      <c r="T120" s="99"/>
      <c r="U120" s="66"/>
      <c r="V120" s="96"/>
      <c r="W120" s="66"/>
      <c r="X120" s="66"/>
      <c r="Y120" s="1"/>
      <c r="Z120" s="66"/>
      <c r="AA120" s="66"/>
      <c r="AB120" s="66"/>
      <c r="AC120" s="2"/>
    </row>
    <row r="121" spans="1:29" ht="22.35" customHeight="1" x14ac:dyDescent="0.3">
      <c r="A121" s="98"/>
      <c r="B121" s="98"/>
      <c r="C121" s="99"/>
      <c r="D121" s="99"/>
      <c r="E121" s="99"/>
      <c r="F121" s="66"/>
      <c r="G121" s="96"/>
      <c r="H121" s="66"/>
      <c r="I121" s="66"/>
      <c r="J121" s="1"/>
      <c r="K121" s="66"/>
      <c r="L121" s="66"/>
      <c r="M121" s="66"/>
      <c r="N121" s="2"/>
      <c r="O121" s="45"/>
      <c r="P121" s="98"/>
      <c r="Q121" s="98"/>
      <c r="R121" s="99"/>
      <c r="S121" s="99"/>
      <c r="T121" s="99"/>
      <c r="U121" s="66"/>
      <c r="V121" s="96"/>
      <c r="W121" s="66"/>
      <c r="X121" s="66"/>
      <c r="Y121" s="1"/>
      <c r="Z121" s="66"/>
      <c r="AA121" s="66"/>
      <c r="AB121" s="66"/>
      <c r="AC121" s="2"/>
    </row>
    <row r="122" spans="1:29" ht="22.35" customHeight="1" x14ac:dyDescent="0.3">
      <c r="A122" s="98"/>
      <c r="B122" s="98"/>
      <c r="C122" s="99"/>
      <c r="D122" s="99"/>
      <c r="E122" s="99"/>
      <c r="F122" s="66"/>
      <c r="G122" s="96"/>
      <c r="H122" s="66"/>
      <c r="I122" s="66"/>
      <c r="J122" s="1"/>
      <c r="K122" s="66"/>
      <c r="L122" s="66"/>
      <c r="M122" s="66"/>
      <c r="N122" s="2"/>
      <c r="O122" s="45"/>
      <c r="P122" s="98"/>
      <c r="Q122" s="98"/>
      <c r="R122" s="99"/>
      <c r="S122" s="99"/>
      <c r="T122" s="99"/>
      <c r="U122" s="66"/>
      <c r="V122" s="96"/>
      <c r="W122" s="66"/>
      <c r="X122" s="66"/>
      <c r="Y122" s="1"/>
      <c r="Z122" s="66"/>
      <c r="AA122" s="66"/>
      <c r="AB122" s="66"/>
      <c r="AC122" s="2"/>
    </row>
    <row r="123" spans="1:29" ht="22.35" customHeight="1" x14ac:dyDescent="0.3">
      <c r="A123" s="98"/>
      <c r="B123" s="98"/>
      <c r="C123" s="99"/>
      <c r="D123" s="99"/>
      <c r="E123" s="99"/>
      <c r="F123" s="66"/>
      <c r="G123" s="96"/>
      <c r="H123" s="66"/>
      <c r="I123" s="66"/>
      <c r="J123" s="1"/>
      <c r="K123" s="66"/>
      <c r="L123" s="66"/>
      <c r="M123" s="66"/>
      <c r="N123" s="2"/>
      <c r="O123" s="45"/>
      <c r="P123" s="98"/>
      <c r="Q123" s="98"/>
      <c r="R123" s="99"/>
      <c r="S123" s="99"/>
      <c r="T123" s="99"/>
      <c r="U123" s="66"/>
      <c r="V123" s="96"/>
      <c r="W123" s="66"/>
      <c r="X123" s="66"/>
      <c r="Y123" s="1"/>
      <c r="Z123" s="66"/>
      <c r="AA123" s="66"/>
      <c r="AB123" s="66"/>
      <c r="AC123" s="2"/>
    </row>
    <row r="124" spans="1:29" ht="22.35" customHeight="1" x14ac:dyDescent="0.3">
      <c r="A124" s="98"/>
      <c r="B124" s="98"/>
      <c r="C124" s="99"/>
      <c r="D124" s="99"/>
      <c r="E124" s="99"/>
      <c r="F124" s="66"/>
      <c r="G124" s="96"/>
      <c r="H124" s="66"/>
      <c r="I124" s="66"/>
      <c r="J124" s="1"/>
      <c r="K124" s="66"/>
      <c r="L124" s="66"/>
      <c r="M124" s="66"/>
      <c r="N124" s="2"/>
      <c r="O124" s="45"/>
      <c r="P124" s="98"/>
      <c r="Q124" s="98"/>
      <c r="R124" s="99"/>
      <c r="S124" s="99"/>
      <c r="T124" s="99"/>
      <c r="U124" s="66"/>
      <c r="V124" s="96"/>
      <c r="W124" s="66"/>
      <c r="X124" s="66"/>
      <c r="Y124" s="1"/>
      <c r="Z124" s="66"/>
      <c r="AA124" s="66"/>
      <c r="AB124" s="66"/>
      <c r="AC124" s="2"/>
    </row>
    <row r="125" spans="1:29" ht="22.35" customHeight="1" x14ac:dyDescent="0.3">
      <c r="A125" s="98"/>
      <c r="B125" s="98"/>
      <c r="C125" s="99"/>
      <c r="D125" s="99"/>
      <c r="E125" s="99"/>
      <c r="F125" s="66"/>
      <c r="G125" s="96"/>
      <c r="H125" s="66"/>
      <c r="I125" s="66"/>
      <c r="J125" s="1"/>
      <c r="K125" s="66"/>
      <c r="L125" s="66"/>
      <c r="M125" s="66"/>
      <c r="N125" s="2"/>
      <c r="O125" s="45"/>
      <c r="P125" s="98"/>
      <c r="Q125" s="98"/>
      <c r="R125" s="99"/>
      <c r="S125" s="99"/>
      <c r="T125" s="99"/>
      <c r="U125" s="66"/>
      <c r="V125" s="96"/>
      <c r="W125" s="66"/>
      <c r="X125" s="66"/>
      <c r="Y125" s="1"/>
      <c r="Z125" s="66"/>
      <c r="AA125" s="66"/>
      <c r="AB125" s="66"/>
      <c r="AC125" s="2"/>
    </row>
    <row r="126" spans="1:29" ht="22.35" customHeight="1" x14ac:dyDescent="0.3">
      <c r="A126" s="100" t="s">
        <v>0</v>
      </c>
      <c r="B126" s="101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3" t="s">
        <v>1</v>
      </c>
      <c r="N126" s="102"/>
      <c r="O126" s="45"/>
      <c r="P126" s="98"/>
      <c r="Q126" s="98"/>
      <c r="R126" s="99"/>
      <c r="S126" s="99"/>
      <c r="T126" s="99"/>
      <c r="U126" s="66"/>
      <c r="V126" s="96"/>
      <c r="W126" s="66"/>
      <c r="X126" s="66"/>
      <c r="Y126" s="1"/>
      <c r="Z126" s="66"/>
      <c r="AA126" s="66"/>
      <c r="AB126" s="66"/>
      <c r="AC126" s="2"/>
    </row>
    <row r="127" spans="1:29" ht="22.35" customHeight="1" x14ac:dyDescent="0.3">
      <c r="A127" s="100" t="s">
        <v>2</v>
      </c>
      <c r="B127" s="101"/>
      <c r="C127" s="102"/>
      <c r="D127" s="102"/>
      <c r="E127" s="102"/>
      <c r="F127" s="102"/>
      <c r="G127" s="101"/>
      <c r="H127" s="101"/>
      <c r="I127" s="101"/>
      <c r="J127" s="102"/>
      <c r="K127" s="101"/>
      <c r="L127" s="102"/>
      <c r="M127" s="104" t="s">
        <v>3</v>
      </c>
      <c r="N127" s="102"/>
      <c r="O127" s="45"/>
      <c r="P127" s="98"/>
      <c r="Q127" s="98"/>
      <c r="R127" s="99"/>
      <c r="S127" s="99"/>
      <c r="T127" s="99"/>
      <c r="U127" s="66"/>
      <c r="V127" s="96"/>
      <c r="W127" s="66"/>
      <c r="X127" s="66"/>
      <c r="Y127" s="1"/>
      <c r="Z127" s="66"/>
      <c r="AA127" s="66"/>
      <c r="AB127" s="66"/>
      <c r="AC127" s="2"/>
    </row>
    <row r="128" spans="1:29" ht="22.35" customHeight="1" x14ac:dyDescent="0.3">
      <c r="A128" s="100" t="s">
        <v>4</v>
      </c>
      <c r="B128" s="101"/>
      <c r="C128" s="102"/>
      <c r="D128" s="102"/>
      <c r="E128" s="102"/>
      <c r="F128" s="102"/>
      <c r="G128" s="101"/>
      <c r="H128" s="101"/>
      <c r="I128" s="101"/>
      <c r="J128" s="102"/>
      <c r="K128" s="102"/>
      <c r="L128" s="102"/>
      <c r="M128" s="103"/>
      <c r="N128" s="102"/>
      <c r="O128" s="45"/>
      <c r="P128" s="98"/>
      <c r="Q128" s="98"/>
      <c r="R128" s="99"/>
      <c r="S128" s="99"/>
      <c r="T128" s="99"/>
      <c r="U128" s="66"/>
      <c r="V128" s="96"/>
      <c r="W128" s="66"/>
      <c r="X128" s="66"/>
      <c r="Y128" s="1"/>
      <c r="Z128" s="66"/>
      <c r="AA128" s="66"/>
      <c r="AB128" s="66"/>
      <c r="AC128" s="2"/>
    </row>
    <row r="129" spans="1:29" ht="22.35" customHeight="1" x14ac:dyDescent="0.3">
      <c r="A129" s="100" t="s">
        <v>5</v>
      </c>
      <c r="B129" s="101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3"/>
      <c r="N129" s="102"/>
      <c r="O129" s="45"/>
      <c r="P129" s="98"/>
      <c r="Q129" s="98"/>
      <c r="R129" s="99"/>
      <c r="S129" s="99"/>
      <c r="T129" s="99"/>
      <c r="U129" s="66"/>
      <c r="V129" s="96"/>
      <c r="W129" s="66"/>
      <c r="X129" s="66"/>
      <c r="Y129" s="1"/>
      <c r="Z129" s="66"/>
      <c r="AA129" s="66"/>
      <c r="AB129" s="66"/>
      <c r="AC129" s="2"/>
    </row>
    <row r="130" spans="1:29" ht="22.35" customHeight="1" x14ac:dyDescent="0.35">
      <c r="A130" s="106" t="s">
        <v>6</v>
      </c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45"/>
      <c r="P130" s="98"/>
      <c r="Q130" s="98"/>
      <c r="R130" s="99"/>
      <c r="S130" s="99"/>
      <c r="T130" s="99"/>
      <c r="U130" s="66"/>
      <c r="V130" s="96"/>
      <c r="W130" s="66"/>
      <c r="X130" s="66"/>
      <c r="Y130" s="1"/>
      <c r="Z130" s="66"/>
      <c r="AA130" s="66"/>
      <c r="AB130" s="66"/>
      <c r="AC130" s="2"/>
    </row>
    <row r="131" spans="1:29" ht="22.35" customHeight="1" x14ac:dyDescent="0.35">
      <c r="A131" s="9" t="s">
        <v>59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45"/>
      <c r="P131" s="98"/>
      <c r="Q131" s="98"/>
      <c r="R131" s="99"/>
      <c r="S131" s="99"/>
      <c r="T131" s="99"/>
      <c r="U131" s="66"/>
      <c r="V131" s="96"/>
      <c r="W131" s="66"/>
      <c r="X131" s="66"/>
      <c r="Y131" s="1"/>
      <c r="Z131" s="66"/>
      <c r="AA131" s="66"/>
      <c r="AB131" s="66"/>
      <c r="AC131" s="2"/>
    </row>
    <row r="132" spans="1:29" ht="22.35" customHeight="1" x14ac:dyDescent="0.35">
      <c r="A132" s="171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84"/>
      <c r="O132" s="45"/>
      <c r="P132" s="98"/>
      <c r="Q132" s="98"/>
      <c r="R132" s="99"/>
      <c r="S132" s="99"/>
      <c r="T132" s="99"/>
      <c r="U132" s="66"/>
      <c r="V132" s="96"/>
      <c r="W132" s="66"/>
      <c r="X132" s="66"/>
      <c r="Y132" s="1"/>
      <c r="Z132" s="66"/>
      <c r="AA132" s="66"/>
      <c r="AB132" s="66"/>
      <c r="AC132" s="2"/>
    </row>
    <row r="133" spans="1:29" ht="22.35" customHeight="1" x14ac:dyDescent="0.3">
      <c r="A133" s="107" t="s">
        <v>8</v>
      </c>
      <c r="B133" s="108" t="s">
        <v>9</v>
      </c>
      <c r="C133" s="109" t="s">
        <v>10</v>
      </c>
      <c r="D133" s="110" t="s">
        <v>11</v>
      </c>
      <c r="E133" s="108" t="s">
        <v>12</v>
      </c>
      <c r="F133" s="111" t="s">
        <v>13</v>
      </c>
      <c r="G133" s="112"/>
      <c r="H133" s="113" t="s">
        <v>14</v>
      </c>
      <c r="I133" s="111" t="s">
        <v>15</v>
      </c>
      <c r="J133" s="112"/>
      <c r="K133" s="111" t="s">
        <v>16</v>
      </c>
      <c r="L133" s="112"/>
      <c r="M133" s="113" t="s">
        <v>17</v>
      </c>
      <c r="N133" s="114" t="s">
        <v>18</v>
      </c>
      <c r="O133" s="45"/>
      <c r="P133" s="98"/>
      <c r="Q133" s="98"/>
      <c r="R133" s="99"/>
      <c r="S133" s="99"/>
      <c r="T133" s="99"/>
      <c r="U133" s="66"/>
      <c r="V133" s="96"/>
      <c r="W133" s="66"/>
      <c r="X133" s="66"/>
      <c r="Y133" s="1"/>
      <c r="Z133" s="66"/>
      <c r="AA133" s="66"/>
      <c r="AB133" s="66"/>
      <c r="AC133" s="2"/>
    </row>
    <row r="134" spans="1:29" ht="22.35" customHeight="1" x14ac:dyDescent="0.3">
      <c r="A134" s="115"/>
      <c r="B134" s="116"/>
      <c r="C134" s="117" t="s">
        <v>19</v>
      </c>
      <c r="D134" s="118" t="s">
        <v>20</v>
      </c>
      <c r="E134" s="116"/>
      <c r="F134" s="108" t="s">
        <v>21</v>
      </c>
      <c r="G134" s="113" t="s">
        <v>22</v>
      </c>
      <c r="H134" s="118" t="s">
        <v>23</v>
      </c>
      <c r="I134" s="114" t="s">
        <v>21</v>
      </c>
      <c r="J134" s="108" t="s">
        <v>24</v>
      </c>
      <c r="K134" s="107" t="s">
        <v>25</v>
      </c>
      <c r="L134" s="108" t="s">
        <v>24</v>
      </c>
      <c r="M134" s="118" t="s">
        <v>26</v>
      </c>
      <c r="N134" s="119"/>
      <c r="O134" s="45"/>
      <c r="P134" s="98"/>
      <c r="Q134" s="98"/>
      <c r="R134" s="99"/>
      <c r="S134" s="99"/>
      <c r="T134" s="99"/>
      <c r="U134" s="66"/>
      <c r="V134" s="96"/>
      <c r="W134" s="66"/>
      <c r="X134" s="66"/>
      <c r="Y134" s="1"/>
      <c r="Z134" s="66"/>
      <c r="AA134" s="66"/>
      <c r="AB134" s="66"/>
      <c r="AC134" s="2"/>
    </row>
    <row r="135" spans="1:29" ht="22.35" customHeight="1" x14ac:dyDescent="0.3">
      <c r="A135" s="120"/>
      <c r="B135" s="121"/>
      <c r="C135" s="122" t="s">
        <v>27</v>
      </c>
      <c r="D135" s="123" t="s">
        <v>28</v>
      </c>
      <c r="E135" s="121"/>
      <c r="F135" s="121"/>
      <c r="G135" s="124" t="s">
        <v>29</v>
      </c>
      <c r="H135" s="124" t="s">
        <v>30</v>
      </c>
      <c r="I135" s="125"/>
      <c r="J135" s="121"/>
      <c r="K135" s="126"/>
      <c r="L135" s="121"/>
      <c r="M135" s="124" t="s">
        <v>31</v>
      </c>
      <c r="N135" s="125"/>
      <c r="O135" s="45"/>
      <c r="P135" s="98"/>
      <c r="Q135" s="98"/>
      <c r="R135" s="99"/>
      <c r="S135" s="99"/>
      <c r="T135" s="99"/>
      <c r="U135" s="66"/>
      <c r="V135" s="96"/>
      <c r="W135" s="66"/>
      <c r="X135" s="66"/>
      <c r="Y135" s="1"/>
      <c r="Z135" s="66"/>
      <c r="AA135" s="66"/>
      <c r="AB135" s="66"/>
      <c r="AC135" s="2"/>
    </row>
    <row r="136" spans="1:29" ht="22.35" customHeight="1" x14ac:dyDescent="0.3">
      <c r="A136" s="123" t="s">
        <v>32</v>
      </c>
      <c r="B136" s="123" t="s">
        <v>33</v>
      </c>
      <c r="C136" s="123" t="s">
        <v>34</v>
      </c>
      <c r="D136" s="127">
        <v>1</v>
      </c>
      <c r="E136" s="127">
        <v>2</v>
      </c>
      <c r="F136" s="127">
        <v>3</v>
      </c>
      <c r="G136" s="123">
        <v>4</v>
      </c>
      <c r="H136" s="123" t="s">
        <v>35</v>
      </c>
      <c r="I136" s="127" t="s">
        <v>36</v>
      </c>
      <c r="J136" s="127" t="s">
        <v>37</v>
      </c>
      <c r="K136" s="127">
        <v>8</v>
      </c>
      <c r="L136" s="127">
        <v>9</v>
      </c>
      <c r="M136" s="127">
        <v>10</v>
      </c>
      <c r="N136" s="127" t="s">
        <v>38</v>
      </c>
      <c r="O136" s="45"/>
      <c r="P136" s="98"/>
      <c r="Q136" s="98"/>
      <c r="R136" s="99"/>
      <c r="S136" s="99"/>
      <c r="T136" s="99"/>
      <c r="U136" s="66"/>
      <c r="V136" s="96"/>
      <c r="W136" s="66"/>
      <c r="X136" s="66"/>
      <c r="Y136" s="1"/>
      <c r="Z136" s="66"/>
      <c r="AA136" s="66"/>
      <c r="AB136" s="66"/>
      <c r="AC136" s="2"/>
    </row>
    <row r="137" spans="1:29" ht="22.35" customHeight="1" x14ac:dyDescent="0.3">
      <c r="A137" s="185">
        <v>13</v>
      </c>
      <c r="B137" s="185" t="s">
        <v>39</v>
      </c>
      <c r="C137" s="186"/>
      <c r="D137" s="186"/>
      <c r="E137" s="187">
        <f>10982834000-31023000-3887496000</f>
        <v>7064315000</v>
      </c>
      <c r="F137" s="187">
        <v>0</v>
      </c>
      <c r="G137" s="188">
        <v>7256955000</v>
      </c>
      <c r="H137" s="187">
        <f>D137+G137</f>
        <v>7256955000</v>
      </c>
      <c r="I137" s="187">
        <v>1529257901</v>
      </c>
      <c r="J137" s="187">
        <f>I137+3084343302</f>
        <v>4613601203</v>
      </c>
      <c r="K137" s="187"/>
      <c r="L137" s="187"/>
      <c r="M137" s="187"/>
      <c r="N137" s="187">
        <f>H137-J137-M137</f>
        <v>2643353797</v>
      </c>
      <c r="O137" s="45"/>
      <c r="P137" s="98"/>
      <c r="Q137" s="98"/>
      <c r="R137" s="99"/>
      <c r="S137" s="99"/>
      <c r="T137" s="99"/>
      <c r="U137" s="66"/>
      <c r="V137" s="96"/>
      <c r="W137" s="66"/>
      <c r="X137" s="66"/>
      <c r="Y137" s="1"/>
      <c r="Z137" s="66"/>
      <c r="AA137" s="66"/>
      <c r="AB137" s="66"/>
      <c r="AC137" s="2"/>
    </row>
    <row r="138" spans="1:29" ht="22.35" customHeight="1" x14ac:dyDescent="0.3">
      <c r="A138" s="132">
        <v>14</v>
      </c>
      <c r="B138" s="132" t="s">
        <v>39</v>
      </c>
      <c r="C138" s="133"/>
      <c r="D138" s="133">
        <v>2073186086</v>
      </c>
      <c r="E138" s="134">
        <f>31023000+3887496000</f>
        <v>3918519000</v>
      </c>
      <c r="F138" s="134">
        <v>0</v>
      </c>
      <c r="G138" s="135">
        <v>3918519000</v>
      </c>
      <c r="H138" s="134">
        <f>D138+G138</f>
        <v>5991705086</v>
      </c>
      <c r="I138" s="134">
        <v>377405222</v>
      </c>
      <c r="J138" s="134">
        <f>I138+1141257781</f>
        <v>1518663003</v>
      </c>
      <c r="K138" s="134"/>
      <c r="L138" s="134"/>
      <c r="M138" s="134"/>
      <c r="N138" s="134">
        <f>H138-J138-M138</f>
        <v>4473042083</v>
      </c>
      <c r="O138" s="45"/>
      <c r="P138" s="98"/>
      <c r="Q138" s="98"/>
      <c r="R138" s="99"/>
      <c r="S138" s="99"/>
      <c r="T138" s="99"/>
      <c r="U138" s="66"/>
      <c r="V138" s="96"/>
      <c r="W138" s="66"/>
      <c r="X138" s="66"/>
      <c r="Y138" s="1"/>
      <c r="Z138" s="66"/>
      <c r="AA138" s="66"/>
      <c r="AB138" s="66"/>
      <c r="AC138" s="2"/>
    </row>
    <row r="139" spans="1:29" ht="22.35" customHeight="1" x14ac:dyDescent="0.3">
      <c r="A139" s="189">
        <v>12</v>
      </c>
      <c r="B139" s="189" t="s">
        <v>39</v>
      </c>
      <c r="C139" s="190"/>
      <c r="D139" s="190"/>
      <c r="E139" s="191">
        <v>99000000</v>
      </c>
      <c r="F139" s="191">
        <f>81068121</f>
        <v>81068121</v>
      </c>
      <c r="G139" s="192">
        <f>F139+122602000</f>
        <v>203670121</v>
      </c>
      <c r="H139" s="191">
        <f>D139+G139</f>
        <v>203670121</v>
      </c>
      <c r="I139" s="191">
        <v>0</v>
      </c>
      <c r="J139" s="191">
        <f>I139+122602000</f>
        <v>122602000</v>
      </c>
      <c r="K139" s="191"/>
      <c r="L139" s="191"/>
      <c r="M139" s="191"/>
      <c r="N139" s="140">
        <f>H139-J139-M139</f>
        <v>81068121</v>
      </c>
      <c r="O139" s="45"/>
      <c r="P139" s="98"/>
      <c r="Q139" s="98"/>
      <c r="R139" s="99"/>
      <c r="S139" s="99"/>
      <c r="T139" s="99"/>
      <c r="U139" s="66"/>
      <c r="V139" s="96"/>
      <c r="W139" s="66"/>
      <c r="X139" s="66"/>
      <c r="Y139" s="1"/>
      <c r="Z139" s="66"/>
      <c r="AA139" s="66"/>
      <c r="AB139" s="66"/>
      <c r="AC139" s="2"/>
    </row>
    <row r="140" spans="1:29" ht="22.35" customHeight="1" x14ac:dyDescent="0.3">
      <c r="A140" s="148" t="s">
        <v>40</v>
      </c>
      <c r="B140" s="149"/>
      <c r="C140" s="150"/>
      <c r="D140" s="151">
        <f>SUM(D137:D139)</f>
        <v>2073186086</v>
      </c>
      <c r="E140" s="62">
        <f>SUM(E137:E139)</f>
        <v>11081834000</v>
      </c>
      <c r="F140" s="62">
        <f>SUM(F137:F139)</f>
        <v>81068121</v>
      </c>
      <c r="G140" s="62">
        <f>SUM(G137:G139)</f>
        <v>11379144121</v>
      </c>
      <c r="H140" s="62">
        <f>SUM(H137:H139)</f>
        <v>13452330207</v>
      </c>
      <c r="I140" s="62">
        <f t="shared" ref="I140:N140" si="5">SUM(I137:I139)</f>
        <v>1906663123</v>
      </c>
      <c r="J140" s="62">
        <f t="shared" si="5"/>
        <v>6254866206</v>
      </c>
      <c r="K140" s="62">
        <f t="shared" si="5"/>
        <v>0</v>
      </c>
      <c r="L140" s="62">
        <f t="shared" si="5"/>
        <v>0</v>
      </c>
      <c r="M140" s="62">
        <f t="shared" si="5"/>
        <v>0</v>
      </c>
      <c r="N140" s="62">
        <f t="shared" si="5"/>
        <v>7197464001</v>
      </c>
      <c r="O140" s="45"/>
      <c r="P140" s="98"/>
      <c r="Q140" s="98"/>
      <c r="R140" s="99"/>
      <c r="S140" s="99"/>
      <c r="T140" s="99"/>
      <c r="U140" s="66"/>
      <c r="V140" s="96"/>
      <c r="W140" s="66"/>
      <c r="X140" s="66"/>
      <c r="Y140" s="1"/>
      <c r="Z140" s="66"/>
      <c r="AA140" s="66"/>
      <c r="AB140" s="66"/>
      <c r="AC140" s="2"/>
    </row>
    <row r="141" spans="1:29" ht="22.35" customHeight="1" x14ac:dyDescent="0.3">
      <c r="A141" s="153" t="s">
        <v>41</v>
      </c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45"/>
      <c r="P141" s="98"/>
      <c r="Q141" s="98"/>
      <c r="R141" s="99"/>
      <c r="S141" s="99"/>
      <c r="T141" s="99"/>
      <c r="U141" s="66"/>
      <c r="V141" s="96"/>
      <c r="W141" s="66"/>
      <c r="X141" s="66"/>
      <c r="Y141" s="1"/>
      <c r="Z141" s="66"/>
      <c r="AA141" s="66"/>
      <c r="AB141" s="66"/>
      <c r="AC141" s="2"/>
    </row>
    <row r="142" spans="1:29" ht="22.35" customHeight="1" x14ac:dyDescent="0.3">
      <c r="A142" s="156"/>
      <c r="B142" s="156"/>
      <c r="C142" s="156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45"/>
      <c r="P142" s="98"/>
      <c r="Q142" s="98"/>
      <c r="R142" s="99"/>
      <c r="S142" s="99"/>
      <c r="T142" s="99"/>
      <c r="U142" s="66"/>
      <c r="V142" s="96"/>
      <c r="W142" s="66"/>
      <c r="X142" s="66"/>
      <c r="Y142" s="1"/>
      <c r="Z142" s="66"/>
      <c r="AA142" s="66"/>
      <c r="AB142" s="66"/>
      <c r="AC142" s="2"/>
    </row>
    <row r="143" spans="1:29" ht="22.35" customHeight="1" x14ac:dyDescent="0.3">
      <c r="A143" s="159"/>
      <c r="B143" s="160"/>
      <c r="C143" s="160"/>
      <c r="D143" s="161"/>
      <c r="E143" s="162"/>
      <c r="F143" s="161"/>
      <c r="G143" s="162"/>
      <c r="H143" s="162"/>
      <c r="I143" s="163"/>
      <c r="J143" s="164"/>
      <c r="K143" s="161"/>
      <c r="L143" s="161"/>
      <c r="M143" s="161"/>
      <c r="N143" s="161"/>
      <c r="O143" s="45"/>
      <c r="P143" s="98"/>
      <c r="Q143" s="98"/>
      <c r="R143" s="99"/>
      <c r="S143" s="99"/>
      <c r="T143" s="99"/>
      <c r="U143" s="66"/>
      <c r="V143" s="96"/>
      <c r="W143" s="66"/>
      <c r="X143" s="66"/>
      <c r="Y143" s="1"/>
      <c r="Z143" s="66"/>
      <c r="AA143" s="66"/>
      <c r="AB143" s="66"/>
      <c r="AC143" s="2"/>
    </row>
    <row r="144" spans="1:29" ht="22.35" customHeight="1" x14ac:dyDescent="0.3">
      <c r="A144" s="159"/>
      <c r="B144" s="160"/>
      <c r="C144" s="160"/>
      <c r="D144" s="161"/>
      <c r="E144" s="162"/>
      <c r="F144" s="161"/>
      <c r="G144" s="162"/>
      <c r="H144" s="162"/>
      <c r="I144" s="165"/>
      <c r="J144" s="161"/>
      <c r="K144" s="161"/>
      <c r="L144" s="161"/>
      <c r="M144" s="161"/>
      <c r="N144" s="161"/>
      <c r="O144" s="45"/>
      <c r="P144" s="98"/>
      <c r="Q144" s="98"/>
      <c r="R144" s="99"/>
      <c r="S144" s="99"/>
      <c r="T144" s="99"/>
      <c r="U144" s="66"/>
      <c r="V144" s="96"/>
      <c r="W144" s="66"/>
      <c r="X144" s="66"/>
      <c r="Y144" s="1"/>
      <c r="Z144" s="66"/>
      <c r="AA144" s="66"/>
      <c r="AB144" s="66"/>
      <c r="AC144" s="2"/>
    </row>
    <row r="145" spans="1:29" ht="22.35" customHeight="1" x14ac:dyDescent="0.3">
      <c r="A145" s="166"/>
      <c r="B145" s="167"/>
      <c r="C145" s="167"/>
      <c r="D145" s="168"/>
      <c r="E145" s="169"/>
      <c r="F145" s="168"/>
      <c r="G145" s="169"/>
      <c r="H145" s="169"/>
      <c r="I145" s="168"/>
      <c r="J145" s="168"/>
      <c r="K145" s="168"/>
      <c r="L145" s="168"/>
      <c r="M145" s="168"/>
      <c r="N145" s="168"/>
      <c r="O145" s="45"/>
      <c r="P145" s="98"/>
      <c r="Q145" s="98"/>
      <c r="R145" s="99"/>
      <c r="S145" s="99"/>
      <c r="T145" s="99"/>
      <c r="U145" s="66"/>
      <c r="V145" s="96"/>
      <c r="W145" s="66"/>
      <c r="X145" s="66"/>
      <c r="Y145" s="1"/>
      <c r="Z145" s="66"/>
      <c r="AA145" s="66"/>
      <c r="AB145" s="66"/>
      <c r="AC145" s="2"/>
    </row>
    <row r="146" spans="1:29" ht="22.35" customHeight="1" x14ac:dyDescent="0.35">
      <c r="A146" s="102"/>
      <c r="B146" s="102"/>
      <c r="C146" s="171" t="s">
        <v>42</v>
      </c>
      <c r="D146" s="172"/>
      <c r="E146" s="171"/>
      <c r="F146" s="173"/>
      <c r="G146" s="102"/>
      <c r="H146" s="174"/>
      <c r="I146" s="174"/>
      <c r="J146" s="175" t="s">
        <v>43</v>
      </c>
      <c r="K146" s="175"/>
      <c r="L146" s="175"/>
      <c r="M146" s="174"/>
      <c r="N146" s="174"/>
      <c r="O146" s="45"/>
      <c r="P146" s="98"/>
      <c r="Q146" s="98"/>
      <c r="R146" s="99"/>
      <c r="S146" s="99"/>
      <c r="T146" s="99"/>
      <c r="U146" s="66"/>
      <c r="V146" s="96"/>
      <c r="W146" s="66"/>
      <c r="X146" s="66"/>
      <c r="Y146" s="1"/>
      <c r="Z146" s="66"/>
      <c r="AA146" s="66"/>
      <c r="AB146" s="66"/>
      <c r="AC146" s="2"/>
    </row>
    <row r="147" spans="1:29" ht="22.35" customHeight="1" x14ac:dyDescent="0.3">
      <c r="A147" s="102"/>
      <c r="B147" s="176"/>
      <c r="C147" s="177"/>
      <c r="D147" s="178" t="s">
        <v>57</v>
      </c>
      <c r="E147" s="179"/>
      <c r="F147" s="179"/>
      <c r="G147" s="102"/>
      <c r="H147" s="176"/>
      <c r="I147" s="177"/>
      <c r="J147" s="178" t="s">
        <v>60</v>
      </c>
      <c r="K147" s="179"/>
      <c r="L147" s="179"/>
      <c r="M147" s="102"/>
      <c r="N147" s="102"/>
      <c r="O147" s="45"/>
      <c r="P147" s="98"/>
      <c r="Q147" s="98"/>
      <c r="R147" s="99"/>
      <c r="S147" s="99"/>
      <c r="T147" s="99"/>
      <c r="U147" s="66"/>
      <c r="V147" s="96"/>
      <c r="W147" s="66"/>
      <c r="X147" s="66"/>
      <c r="Y147" s="1"/>
      <c r="Z147" s="66"/>
      <c r="AA147" s="66"/>
      <c r="AB147" s="66"/>
      <c r="AC147" s="2"/>
    </row>
    <row r="148" spans="1:29" ht="22.35" customHeight="1" x14ac:dyDescent="0.35">
      <c r="A148" s="102"/>
      <c r="B148" s="102"/>
      <c r="C148" s="180" t="s">
        <v>46</v>
      </c>
      <c r="D148" s="171"/>
      <c r="E148" s="180" t="s">
        <v>47</v>
      </c>
      <c r="F148" s="171"/>
      <c r="G148" s="180"/>
      <c r="H148" s="171"/>
      <c r="I148" s="180" t="s">
        <v>48</v>
      </c>
      <c r="J148" s="171"/>
      <c r="K148" s="171" t="s">
        <v>49</v>
      </c>
      <c r="L148" s="180"/>
      <c r="M148" s="171"/>
      <c r="N148" s="102"/>
      <c r="O148" s="45"/>
      <c r="P148" s="98"/>
      <c r="Q148" s="98"/>
      <c r="R148" s="99"/>
      <c r="S148" s="99"/>
      <c r="T148" s="99"/>
      <c r="U148" s="66"/>
      <c r="V148" s="96"/>
      <c r="W148" s="66"/>
      <c r="X148" s="66"/>
      <c r="Y148" s="1"/>
      <c r="Z148" s="66"/>
      <c r="AA148" s="66"/>
      <c r="AB148" s="66"/>
      <c r="AC148" s="2"/>
    </row>
    <row r="149" spans="1:29" ht="22.35" customHeight="1" x14ac:dyDescent="0.35">
      <c r="A149" s="102"/>
      <c r="B149" s="102"/>
      <c r="C149" s="180"/>
      <c r="D149" s="171"/>
      <c r="E149" s="180"/>
      <c r="F149" s="181"/>
      <c r="G149" s="171"/>
      <c r="H149" s="181"/>
      <c r="I149" s="171"/>
      <c r="J149" s="171"/>
      <c r="K149" s="171"/>
      <c r="L149" s="171"/>
      <c r="M149" s="171"/>
      <c r="N149" s="102"/>
      <c r="O149" s="45"/>
      <c r="P149" s="98"/>
      <c r="Q149" s="98"/>
      <c r="R149" s="99"/>
      <c r="S149" s="99"/>
      <c r="T149" s="99"/>
      <c r="U149" s="66"/>
      <c r="V149" s="96"/>
      <c r="W149" s="66"/>
      <c r="X149" s="66"/>
      <c r="Y149" s="1"/>
      <c r="Z149" s="66"/>
      <c r="AA149" s="66"/>
      <c r="AB149" s="66"/>
      <c r="AC149" s="2"/>
    </row>
    <row r="150" spans="1:29" ht="22.35" customHeight="1" x14ac:dyDescent="0.35">
      <c r="A150" s="102"/>
      <c r="B150" s="102"/>
      <c r="C150" s="171"/>
      <c r="D150" s="171"/>
      <c r="E150" s="171"/>
      <c r="F150" s="181"/>
      <c r="G150" s="171"/>
      <c r="H150" s="181"/>
      <c r="I150" s="171"/>
      <c r="J150" s="171"/>
      <c r="K150" s="171"/>
      <c r="L150" s="171"/>
      <c r="M150" s="171"/>
      <c r="N150" s="102"/>
      <c r="O150" s="45"/>
      <c r="P150" s="98"/>
      <c r="Q150" s="98"/>
      <c r="R150" s="99"/>
      <c r="S150" s="99"/>
      <c r="T150" s="99"/>
      <c r="U150" s="66"/>
      <c r="V150" s="96"/>
      <c r="W150" s="66"/>
      <c r="X150" s="66"/>
      <c r="Y150" s="1"/>
      <c r="Z150" s="66"/>
      <c r="AA150" s="66"/>
      <c r="AB150" s="66"/>
      <c r="AC150" s="2"/>
    </row>
    <row r="151" spans="1:29" ht="22.35" customHeight="1" x14ac:dyDescent="0.3">
      <c r="A151" s="182"/>
      <c r="B151" s="182"/>
      <c r="C151" s="183"/>
      <c r="D151" s="183"/>
      <c r="E151" s="183"/>
      <c r="F151" s="153"/>
      <c r="G151" s="180"/>
      <c r="H151" s="153"/>
      <c r="I151" s="153" t="s">
        <v>50</v>
      </c>
      <c r="J151" s="100"/>
      <c r="K151" s="153" t="s">
        <v>51</v>
      </c>
      <c r="L151" s="153"/>
      <c r="M151" s="153"/>
      <c r="N151" s="101"/>
      <c r="O151" s="45"/>
      <c r="P151" s="98"/>
      <c r="Q151" s="98"/>
      <c r="R151" s="99"/>
      <c r="S151" s="99"/>
      <c r="T151" s="99"/>
      <c r="U151" s="66"/>
      <c r="V151" s="96"/>
      <c r="W151" s="66"/>
      <c r="X151" s="66"/>
      <c r="Y151" s="1"/>
      <c r="Z151" s="66"/>
      <c r="AA151" s="66"/>
      <c r="AB151" s="66"/>
      <c r="AC151" s="2"/>
    </row>
    <row r="152" spans="1:29" ht="22.35" customHeight="1" x14ac:dyDescent="0.3">
      <c r="A152" s="98"/>
      <c r="B152" s="98"/>
      <c r="C152" s="99"/>
      <c r="D152" s="99"/>
      <c r="E152" s="99"/>
      <c r="F152" s="66"/>
      <c r="G152" s="96"/>
      <c r="H152" s="66"/>
      <c r="I152" s="66"/>
      <c r="J152" s="1"/>
      <c r="K152" s="66"/>
      <c r="L152" s="66"/>
      <c r="M152" s="66"/>
      <c r="N152" s="2"/>
      <c r="O152" s="45"/>
      <c r="P152" s="98"/>
      <c r="Q152" s="98"/>
      <c r="R152" s="99"/>
      <c r="S152" s="99"/>
      <c r="T152" s="99"/>
      <c r="U152" s="66"/>
      <c r="V152" s="96"/>
      <c r="W152" s="66"/>
      <c r="X152" s="66"/>
      <c r="Y152" s="1"/>
      <c r="Z152" s="66"/>
      <c r="AA152" s="66"/>
      <c r="AB152" s="66"/>
      <c r="AC152" s="2"/>
    </row>
    <row r="153" spans="1:29" ht="22.35" customHeight="1" x14ac:dyDescent="0.3">
      <c r="A153" s="98"/>
      <c r="B153" s="98"/>
      <c r="C153" s="99"/>
      <c r="D153" s="99"/>
      <c r="E153" s="99"/>
      <c r="F153" s="66"/>
      <c r="G153" s="96"/>
      <c r="H153" s="66"/>
      <c r="I153" s="66"/>
      <c r="J153" s="1"/>
      <c r="K153" s="66"/>
      <c r="L153" s="66"/>
      <c r="M153" s="66"/>
      <c r="N153" s="2"/>
      <c r="O153" s="45"/>
      <c r="P153" s="98"/>
      <c r="Q153" s="98"/>
      <c r="R153" s="99"/>
      <c r="S153" s="99"/>
      <c r="T153" s="99"/>
      <c r="U153" s="66"/>
      <c r="V153" s="96"/>
      <c r="W153" s="66"/>
      <c r="X153" s="66"/>
      <c r="Y153" s="1"/>
      <c r="Z153" s="66"/>
      <c r="AA153" s="66"/>
      <c r="AB153" s="66"/>
      <c r="AC153" s="2"/>
    </row>
    <row r="154" spans="1:29" ht="22.35" customHeight="1" x14ac:dyDescent="0.3">
      <c r="A154" s="98"/>
      <c r="B154" s="98"/>
      <c r="C154" s="99"/>
      <c r="D154" s="99"/>
      <c r="E154" s="99"/>
      <c r="F154" s="66"/>
      <c r="G154" s="96"/>
      <c r="H154" s="66"/>
      <c r="I154" s="66"/>
      <c r="J154" s="1"/>
      <c r="K154" s="66"/>
      <c r="L154" s="66"/>
      <c r="M154" s="66"/>
      <c r="N154" s="2"/>
      <c r="O154" s="45"/>
      <c r="P154" s="98"/>
      <c r="Q154" s="98"/>
      <c r="R154" s="99"/>
      <c r="S154" s="99"/>
      <c r="T154" s="99"/>
      <c r="U154" s="66"/>
      <c r="V154" s="96"/>
      <c r="W154" s="66"/>
      <c r="X154" s="66"/>
      <c r="Y154" s="1"/>
      <c r="Z154" s="66"/>
      <c r="AA154" s="66"/>
      <c r="AB154" s="66"/>
      <c r="AC154" s="2"/>
    </row>
    <row r="155" spans="1:29" ht="22.35" customHeight="1" x14ac:dyDescent="0.3">
      <c r="A155" s="98"/>
      <c r="B155" s="98"/>
      <c r="C155" s="99"/>
      <c r="D155" s="99"/>
      <c r="E155" s="99"/>
      <c r="F155" s="66"/>
      <c r="G155" s="96"/>
      <c r="H155" s="66"/>
      <c r="I155" s="66"/>
      <c r="J155" s="1"/>
      <c r="K155" s="66"/>
      <c r="L155" s="66"/>
      <c r="M155" s="66"/>
      <c r="N155" s="2"/>
      <c r="O155" s="45"/>
      <c r="P155" s="98"/>
      <c r="Q155" s="98"/>
      <c r="R155" s="99"/>
      <c r="S155" s="99"/>
      <c r="T155" s="99"/>
      <c r="U155" s="66"/>
      <c r="V155" s="96"/>
      <c r="W155" s="66"/>
      <c r="X155" s="66"/>
      <c r="Y155" s="1"/>
      <c r="Z155" s="66"/>
      <c r="AA155" s="66"/>
      <c r="AB155" s="66"/>
      <c r="AC155" s="2"/>
    </row>
    <row r="156" spans="1:29" ht="22.35" customHeight="1" x14ac:dyDescent="0.3">
      <c r="A156" s="98"/>
      <c r="B156" s="98"/>
      <c r="C156" s="99"/>
      <c r="D156" s="99"/>
      <c r="E156" s="99"/>
      <c r="F156" s="66"/>
      <c r="G156" s="96"/>
      <c r="H156" s="66"/>
      <c r="I156" s="66"/>
      <c r="J156" s="1"/>
      <c r="K156" s="66"/>
      <c r="L156" s="66"/>
      <c r="M156" s="66"/>
      <c r="N156" s="2"/>
      <c r="O156" s="45"/>
      <c r="P156" s="98"/>
      <c r="Q156" s="98"/>
      <c r="R156" s="99"/>
      <c r="S156" s="99"/>
      <c r="T156" s="99"/>
      <c r="U156" s="66"/>
      <c r="V156" s="96"/>
      <c r="W156" s="66"/>
      <c r="X156" s="66"/>
      <c r="Y156" s="1"/>
      <c r="Z156" s="66"/>
      <c r="AA156" s="66"/>
      <c r="AB156" s="66"/>
      <c r="AC156" s="2"/>
    </row>
    <row r="157" spans="1:29" ht="22.35" customHeight="1" x14ac:dyDescent="0.3">
      <c r="A157" s="100" t="s">
        <v>0</v>
      </c>
      <c r="B157" s="101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3" t="s">
        <v>1</v>
      </c>
      <c r="N157" s="102"/>
      <c r="O157" s="45"/>
      <c r="P157" s="98"/>
      <c r="Q157" s="98"/>
      <c r="R157" s="99"/>
      <c r="S157" s="99"/>
      <c r="T157" s="99"/>
      <c r="U157" s="66"/>
      <c r="V157" s="96"/>
      <c r="W157" s="66"/>
      <c r="X157" s="66"/>
      <c r="Y157" s="1"/>
      <c r="Z157" s="66"/>
      <c r="AA157" s="66"/>
      <c r="AB157" s="66"/>
      <c r="AC157" s="2"/>
    </row>
    <row r="158" spans="1:29" ht="22.35" customHeight="1" x14ac:dyDescent="0.3">
      <c r="A158" s="100" t="s">
        <v>2</v>
      </c>
      <c r="B158" s="101"/>
      <c r="C158" s="102"/>
      <c r="D158" s="102"/>
      <c r="E158" s="102"/>
      <c r="F158" s="102"/>
      <c r="G158" s="101"/>
      <c r="H158" s="101"/>
      <c r="I158" s="101"/>
      <c r="J158" s="102"/>
      <c r="K158" s="101"/>
      <c r="L158" s="102"/>
      <c r="M158" s="104" t="s">
        <v>3</v>
      </c>
      <c r="N158" s="102"/>
      <c r="O158" s="45"/>
      <c r="P158" s="98"/>
      <c r="Q158" s="98"/>
      <c r="R158" s="99"/>
      <c r="S158" s="99"/>
      <c r="T158" s="99"/>
      <c r="U158" s="66"/>
      <c r="V158" s="96"/>
      <c r="W158" s="66"/>
      <c r="X158" s="66"/>
      <c r="Y158" s="1"/>
      <c r="Z158" s="66"/>
      <c r="AA158" s="66"/>
      <c r="AB158" s="66"/>
      <c r="AC158" s="2"/>
    </row>
    <row r="159" spans="1:29" ht="22.35" customHeight="1" x14ac:dyDescent="0.3">
      <c r="A159" s="100" t="s">
        <v>4</v>
      </c>
      <c r="B159" s="101"/>
      <c r="C159" s="102"/>
      <c r="D159" s="102"/>
      <c r="E159" s="102"/>
      <c r="F159" s="102"/>
      <c r="G159" s="101"/>
      <c r="H159" s="101"/>
      <c r="I159" s="101"/>
      <c r="J159" s="102"/>
      <c r="K159" s="102"/>
      <c r="L159" s="102"/>
      <c r="M159" s="103"/>
      <c r="N159" s="102"/>
      <c r="O159" s="45"/>
      <c r="P159" s="98"/>
      <c r="Q159" s="98"/>
      <c r="R159" s="99"/>
      <c r="S159" s="99"/>
      <c r="T159" s="99"/>
      <c r="U159" s="66"/>
      <c r="V159" s="96"/>
      <c r="W159" s="66"/>
      <c r="X159" s="66"/>
      <c r="Y159" s="1"/>
      <c r="Z159" s="66"/>
      <c r="AA159" s="66"/>
      <c r="AB159" s="66"/>
      <c r="AC159" s="2"/>
    </row>
    <row r="160" spans="1:29" ht="22.35" customHeight="1" x14ac:dyDescent="0.3">
      <c r="A160" s="100" t="s">
        <v>5</v>
      </c>
      <c r="B160" s="101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3"/>
      <c r="N160" s="102"/>
      <c r="O160" s="45"/>
      <c r="P160" s="98"/>
      <c r="Q160" s="98"/>
      <c r="R160" s="99"/>
      <c r="S160" s="99"/>
      <c r="T160" s="99"/>
      <c r="U160" s="66"/>
      <c r="V160" s="96"/>
      <c r="W160" s="66"/>
      <c r="X160" s="66"/>
      <c r="Y160" s="1"/>
      <c r="Z160" s="66"/>
      <c r="AA160" s="66"/>
      <c r="AB160" s="66"/>
      <c r="AC160" s="2"/>
    </row>
    <row r="161" spans="1:29" ht="22.35" customHeight="1" x14ac:dyDescent="0.35">
      <c r="A161" s="106" t="s">
        <v>6</v>
      </c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45"/>
      <c r="P161" s="98"/>
      <c r="Q161" s="98"/>
      <c r="R161" s="99"/>
      <c r="S161" s="99"/>
      <c r="T161" s="99"/>
      <c r="U161" s="66"/>
      <c r="V161" s="96"/>
      <c r="W161" s="66"/>
      <c r="X161" s="66"/>
      <c r="Y161" s="1"/>
      <c r="Z161" s="66"/>
      <c r="AA161" s="66"/>
      <c r="AB161" s="66"/>
      <c r="AC161" s="2"/>
    </row>
    <row r="162" spans="1:29" ht="22.35" customHeight="1" x14ac:dyDescent="0.35">
      <c r="A162" s="9" t="s">
        <v>61</v>
      </c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45"/>
      <c r="P162" s="98"/>
      <c r="Q162" s="98"/>
      <c r="R162" s="99"/>
      <c r="S162" s="99"/>
      <c r="T162" s="99"/>
      <c r="U162" s="66"/>
      <c r="V162" s="96"/>
      <c r="W162" s="66"/>
      <c r="X162" s="66"/>
      <c r="Y162" s="1"/>
      <c r="Z162" s="66"/>
      <c r="AA162" s="66"/>
      <c r="AB162" s="66"/>
      <c r="AC162" s="2"/>
    </row>
    <row r="163" spans="1:29" ht="22.35" customHeight="1" x14ac:dyDescent="0.35">
      <c r="A163" s="171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84"/>
      <c r="O163" s="45"/>
      <c r="P163" s="98"/>
      <c r="Q163" s="98"/>
      <c r="R163" s="99"/>
      <c r="S163" s="99"/>
      <c r="T163" s="99"/>
      <c r="U163" s="66"/>
      <c r="V163" s="96"/>
      <c r="W163" s="66"/>
      <c r="X163" s="66"/>
      <c r="Y163" s="1"/>
      <c r="Z163" s="66"/>
      <c r="AA163" s="66"/>
      <c r="AB163" s="66"/>
      <c r="AC163" s="2"/>
    </row>
    <row r="164" spans="1:29" ht="22.35" customHeight="1" x14ac:dyDescent="0.3">
      <c r="A164" s="107" t="s">
        <v>8</v>
      </c>
      <c r="B164" s="108" t="s">
        <v>9</v>
      </c>
      <c r="C164" s="109" t="s">
        <v>10</v>
      </c>
      <c r="D164" s="110" t="s">
        <v>11</v>
      </c>
      <c r="E164" s="108" t="s">
        <v>12</v>
      </c>
      <c r="F164" s="111" t="s">
        <v>13</v>
      </c>
      <c r="G164" s="112"/>
      <c r="H164" s="113" t="s">
        <v>14</v>
      </c>
      <c r="I164" s="111" t="s">
        <v>15</v>
      </c>
      <c r="J164" s="112"/>
      <c r="K164" s="111" t="s">
        <v>16</v>
      </c>
      <c r="L164" s="112"/>
      <c r="M164" s="113" t="s">
        <v>17</v>
      </c>
      <c r="N164" s="114" t="s">
        <v>18</v>
      </c>
      <c r="O164" s="45"/>
      <c r="P164" s="98"/>
      <c r="Q164" s="98"/>
      <c r="R164" s="99"/>
      <c r="S164" s="99"/>
      <c r="T164" s="99"/>
      <c r="U164" s="66"/>
      <c r="V164" s="96"/>
      <c r="W164" s="66"/>
      <c r="X164" s="66"/>
      <c r="Y164" s="1"/>
      <c r="Z164" s="66"/>
      <c r="AA164" s="66"/>
      <c r="AB164" s="66"/>
      <c r="AC164" s="2"/>
    </row>
    <row r="165" spans="1:29" ht="22.35" customHeight="1" x14ac:dyDescent="0.3">
      <c r="A165" s="115"/>
      <c r="B165" s="116"/>
      <c r="C165" s="117" t="s">
        <v>19</v>
      </c>
      <c r="D165" s="118" t="s">
        <v>20</v>
      </c>
      <c r="E165" s="116"/>
      <c r="F165" s="108" t="s">
        <v>21</v>
      </c>
      <c r="G165" s="113" t="s">
        <v>22</v>
      </c>
      <c r="H165" s="118" t="s">
        <v>23</v>
      </c>
      <c r="I165" s="114" t="s">
        <v>21</v>
      </c>
      <c r="J165" s="108" t="s">
        <v>24</v>
      </c>
      <c r="K165" s="107" t="s">
        <v>25</v>
      </c>
      <c r="L165" s="108" t="s">
        <v>24</v>
      </c>
      <c r="M165" s="118" t="s">
        <v>26</v>
      </c>
      <c r="N165" s="119"/>
      <c r="O165" s="45"/>
      <c r="P165" s="98"/>
      <c r="Q165" s="98"/>
      <c r="R165" s="99"/>
      <c r="S165" s="99"/>
      <c r="T165" s="99"/>
      <c r="U165" s="66"/>
      <c r="V165" s="96"/>
      <c r="W165" s="66"/>
      <c r="X165" s="66"/>
      <c r="Y165" s="1"/>
      <c r="Z165" s="66"/>
      <c r="AA165" s="66"/>
      <c r="AB165" s="66"/>
      <c r="AC165" s="2"/>
    </row>
    <row r="166" spans="1:29" ht="22.35" customHeight="1" x14ac:dyDescent="0.3">
      <c r="A166" s="120"/>
      <c r="B166" s="121"/>
      <c r="C166" s="122" t="s">
        <v>27</v>
      </c>
      <c r="D166" s="123" t="s">
        <v>28</v>
      </c>
      <c r="E166" s="121"/>
      <c r="F166" s="121"/>
      <c r="G166" s="124" t="s">
        <v>29</v>
      </c>
      <c r="H166" s="124" t="s">
        <v>30</v>
      </c>
      <c r="I166" s="125"/>
      <c r="J166" s="121"/>
      <c r="K166" s="126"/>
      <c r="L166" s="121"/>
      <c r="M166" s="124" t="s">
        <v>31</v>
      </c>
      <c r="N166" s="125"/>
      <c r="O166" s="45"/>
      <c r="P166" s="98"/>
      <c r="Q166" s="98"/>
      <c r="R166" s="99"/>
      <c r="S166" s="99"/>
      <c r="T166" s="99"/>
      <c r="U166" s="66"/>
      <c r="V166" s="96"/>
      <c r="W166" s="66"/>
      <c r="X166" s="66"/>
      <c r="Y166" s="1"/>
      <c r="Z166" s="66"/>
      <c r="AA166" s="66"/>
      <c r="AB166" s="66"/>
      <c r="AC166" s="2"/>
    </row>
    <row r="167" spans="1:29" ht="22.35" customHeight="1" x14ac:dyDescent="0.3">
      <c r="A167" s="123" t="s">
        <v>32</v>
      </c>
      <c r="B167" s="123" t="s">
        <v>33</v>
      </c>
      <c r="C167" s="123" t="s">
        <v>34</v>
      </c>
      <c r="D167" s="127">
        <v>1</v>
      </c>
      <c r="E167" s="127">
        <v>2</v>
      </c>
      <c r="F167" s="127">
        <v>3</v>
      </c>
      <c r="G167" s="123">
        <v>4</v>
      </c>
      <c r="H167" s="123" t="s">
        <v>35</v>
      </c>
      <c r="I167" s="127" t="s">
        <v>36</v>
      </c>
      <c r="J167" s="127" t="s">
        <v>37</v>
      </c>
      <c r="K167" s="127">
        <v>8</v>
      </c>
      <c r="L167" s="127">
        <v>9</v>
      </c>
      <c r="M167" s="127">
        <v>10</v>
      </c>
      <c r="N167" s="127" t="s">
        <v>38</v>
      </c>
      <c r="O167" s="45"/>
      <c r="P167" s="98"/>
      <c r="Q167" s="98"/>
      <c r="R167" s="99"/>
      <c r="S167" s="99"/>
      <c r="T167" s="99"/>
      <c r="U167" s="66"/>
      <c r="V167" s="96"/>
      <c r="W167" s="66"/>
      <c r="X167" s="66"/>
      <c r="Y167" s="1"/>
      <c r="Z167" s="66"/>
      <c r="AA167" s="66"/>
      <c r="AB167" s="66"/>
      <c r="AC167" s="2"/>
    </row>
    <row r="168" spans="1:29" ht="22.35" customHeight="1" x14ac:dyDescent="0.3">
      <c r="A168" s="185">
        <v>13</v>
      </c>
      <c r="B168" s="185" t="s">
        <v>39</v>
      </c>
      <c r="C168" s="186"/>
      <c r="D168" s="186"/>
      <c r="E168" s="187">
        <f>10982834000-31023000-3887496000</f>
        <v>7064315000</v>
      </c>
      <c r="F168" s="187">
        <v>0</v>
      </c>
      <c r="G168" s="188">
        <v>7256955000</v>
      </c>
      <c r="H168" s="187">
        <f>D168+G168</f>
        <v>7256955000</v>
      </c>
      <c r="I168" s="187">
        <v>1530337015</v>
      </c>
      <c r="J168" s="187">
        <f>I168+1554006287</f>
        <v>3084343302</v>
      </c>
      <c r="K168" s="187"/>
      <c r="L168" s="187"/>
      <c r="M168" s="187"/>
      <c r="N168" s="187">
        <f>H168-J168-M168</f>
        <v>4172611698</v>
      </c>
      <c r="O168" s="45"/>
      <c r="P168" s="98"/>
      <c r="Q168" s="98"/>
      <c r="R168" s="99"/>
      <c r="S168" s="99"/>
      <c r="T168" s="99"/>
      <c r="U168" s="66"/>
      <c r="V168" s="96"/>
      <c r="W168" s="66"/>
      <c r="X168" s="66"/>
      <c r="Y168" s="1"/>
      <c r="Z168" s="66"/>
      <c r="AA168" s="66"/>
      <c r="AB168" s="66"/>
      <c r="AC168" s="2"/>
    </row>
    <row r="169" spans="1:29" ht="22.35" customHeight="1" x14ac:dyDescent="0.3">
      <c r="A169" s="132">
        <v>14</v>
      </c>
      <c r="B169" s="132" t="s">
        <v>39</v>
      </c>
      <c r="C169" s="133"/>
      <c r="D169" s="133">
        <v>2073186086</v>
      </c>
      <c r="E169" s="134">
        <f>31023000+3887496000</f>
        <v>3918519000</v>
      </c>
      <c r="F169" s="134">
        <v>0</v>
      </c>
      <c r="G169" s="135">
        <v>3918519000</v>
      </c>
      <c r="H169" s="134">
        <f>D169+G169</f>
        <v>5991705086</v>
      </c>
      <c r="I169" s="134">
        <v>248439971</v>
      </c>
      <c r="J169" s="134">
        <f>I169+892817810</f>
        <v>1141257781</v>
      </c>
      <c r="K169" s="134"/>
      <c r="L169" s="134"/>
      <c r="M169" s="134"/>
      <c r="N169" s="134">
        <f>H169-J169-M169</f>
        <v>4850447305</v>
      </c>
      <c r="O169" s="45"/>
      <c r="P169" s="98"/>
      <c r="Q169" s="98"/>
      <c r="R169" s="99"/>
      <c r="S169" s="99"/>
      <c r="T169" s="99"/>
      <c r="U169" s="66"/>
      <c r="V169" s="96"/>
      <c r="W169" s="66"/>
      <c r="X169" s="66"/>
      <c r="Y169" s="1"/>
      <c r="Z169" s="66"/>
      <c r="AA169" s="66"/>
      <c r="AB169" s="66"/>
      <c r="AC169" s="2"/>
    </row>
    <row r="170" spans="1:29" ht="22.35" customHeight="1" x14ac:dyDescent="0.3">
      <c r="A170" s="189">
        <v>12</v>
      </c>
      <c r="B170" s="189" t="s">
        <v>39</v>
      </c>
      <c r="C170" s="190"/>
      <c r="D170" s="190"/>
      <c r="E170" s="191">
        <v>99000000</v>
      </c>
      <c r="F170" s="191">
        <v>0</v>
      </c>
      <c r="G170" s="192">
        <v>122602000</v>
      </c>
      <c r="H170" s="191">
        <f>D170+G170</f>
        <v>122602000</v>
      </c>
      <c r="I170" s="191">
        <v>0</v>
      </c>
      <c r="J170" s="191">
        <f>I170+122602000</f>
        <v>122602000</v>
      </c>
      <c r="K170" s="191"/>
      <c r="L170" s="191"/>
      <c r="M170" s="191"/>
      <c r="N170" s="140">
        <f>H170-J170-M170</f>
        <v>0</v>
      </c>
      <c r="O170" s="45"/>
      <c r="P170" s="98"/>
      <c r="Q170" s="98"/>
      <c r="R170" s="99"/>
      <c r="S170" s="99"/>
      <c r="T170" s="99"/>
      <c r="U170" s="66"/>
      <c r="V170" s="96"/>
      <c r="W170" s="66"/>
      <c r="X170" s="66"/>
      <c r="Y170" s="1"/>
      <c r="Z170" s="66"/>
      <c r="AA170" s="66"/>
      <c r="AB170" s="66"/>
      <c r="AC170" s="2"/>
    </row>
    <row r="171" spans="1:29" ht="22.35" customHeight="1" x14ac:dyDescent="0.3">
      <c r="A171" s="148" t="s">
        <v>40</v>
      </c>
      <c r="B171" s="149"/>
      <c r="C171" s="150"/>
      <c r="D171" s="151">
        <f>SUM(D168:D170)</f>
        <v>2073186086</v>
      </c>
      <c r="E171" s="62">
        <f>SUM(E168:E170)</f>
        <v>11081834000</v>
      </c>
      <c r="F171" s="62">
        <f>SUM(F168:F170)</f>
        <v>0</v>
      </c>
      <c r="G171" s="62">
        <f>SUM(G168:G170)</f>
        <v>11298076000</v>
      </c>
      <c r="H171" s="62">
        <f>SUM(H168:H170)</f>
        <v>13371262086</v>
      </c>
      <c r="I171" s="62">
        <f t="shared" ref="I171:N171" si="6">SUM(I168:I170)</f>
        <v>1778776986</v>
      </c>
      <c r="J171" s="62">
        <f t="shared" si="6"/>
        <v>4348203083</v>
      </c>
      <c r="K171" s="62">
        <f t="shared" si="6"/>
        <v>0</v>
      </c>
      <c r="L171" s="62">
        <f t="shared" si="6"/>
        <v>0</v>
      </c>
      <c r="M171" s="62">
        <f t="shared" si="6"/>
        <v>0</v>
      </c>
      <c r="N171" s="62">
        <f t="shared" si="6"/>
        <v>9023059003</v>
      </c>
      <c r="O171" s="45"/>
      <c r="P171" s="98"/>
      <c r="Q171" s="98"/>
      <c r="R171" s="99"/>
      <c r="S171" s="99"/>
      <c r="T171" s="99"/>
      <c r="U171" s="66"/>
      <c r="V171" s="96"/>
      <c r="W171" s="66"/>
      <c r="X171" s="66"/>
      <c r="Y171" s="1"/>
      <c r="Z171" s="66"/>
      <c r="AA171" s="66"/>
      <c r="AB171" s="66"/>
      <c r="AC171" s="2"/>
    </row>
    <row r="172" spans="1:29" ht="22.35" customHeight="1" x14ac:dyDescent="0.3">
      <c r="A172" s="153" t="s">
        <v>41</v>
      </c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45"/>
      <c r="P172" s="98"/>
      <c r="Q172" s="98"/>
      <c r="R172" s="99"/>
      <c r="S172" s="99"/>
      <c r="T172" s="99"/>
      <c r="U172" s="66"/>
      <c r="V172" s="96"/>
      <c r="W172" s="66"/>
      <c r="X172" s="66"/>
      <c r="Y172" s="1"/>
      <c r="Z172" s="66"/>
      <c r="AA172" s="66"/>
      <c r="AB172" s="66"/>
      <c r="AC172" s="2"/>
    </row>
    <row r="173" spans="1:29" ht="22.35" customHeight="1" x14ac:dyDescent="0.3">
      <c r="A173" s="156"/>
      <c r="B173" s="156"/>
      <c r="C173" s="156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45"/>
      <c r="P173" s="98"/>
      <c r="Q173" s="98"/>
      <c r="R173" s="99"/>
      <c r="S173" s="99"/>
      <c r="T173" s="99"/>
      <c r="U173" s="66"/>
      <c r="V173" s="96"/>
      <c r="W173" s="66"/>
      <c r="X173" s="66"/>
      <c r="Y173" s="1"/>
      <c r="Z173" s="66"/>
      <c r="AA173" s="66"/>
      <c r="AB173" s="66"/>
      <c r="AC173" s="2"/>
    </row>
    <row r="174" spans="1:29" ht="22.35" customHeight="1" x14ac:dyDescent="0.3">
      <c r="A174" s="159"/>
      <c r="B174" s="160"/>
      <c r="C174" s="160"/>
      <c r="D174" s="161"/>
      <c r="E174" s="162"/>
      <c r="F174" s="161"/>
      <c r="G174" s="162"/>
      <c r="H174" s="162"/>
      <c r="I174" s="163"/>
      <c r="J174" s="164"/>
      <c r="K174" s="161"/>
      <c r="L174" s="161"/>
      <c r="M174" s="161"/>
      <c r="N174" s="161"/>
      <c r="O174" s="45"/>
      <c r="P174" s="98"/>
      <c r="Q174" s="98"/>
      <c r="R174" s="99"/>
      <c r="S174" s="99"/>
      <c r="T174" s="99"/>
      <c r="U174" s="66"/>
      <c r="V174" s="96"/>
      <c r="W174" s="66"/>
      <c r="X174" s="66"/>
      <c r="Y174" s="1"/>
      <c r="Z174" s="66"/>
      <c r="AA174" s="66"/>
      <c r="AB174" s="66"/>
      <c r="AC174" s="2"/>
    </row>
    <row r="175" spans="1:29" ht="22.35" customHeight="1" x14ac:dyDescent="0.3">
      <c r="A175" s="159"/>
      <c r="B175" s="160"/>
      <c r="C175" s="160"/>
      <c r="D175" s="161"/>
      <c r="E175" s="162"/>
      <c r="F175" s="161"/>
      <c r="G175" s="162"/>
      <c r="H175" s="162"/>
      <c r="I175" s="165"/>
      <c r="J175" s="161"/>
      <c r="K175" s="161"/>
      <c r="L175" s="161"/>
      <c r="M175" s="161"/>
      <c r="N175" s="161"/>
      <c r="O175" s="45"/>
      <c r="P175" s="98"/>
      <c r="Q175" s="98"/>
      <c r="R175" s="99"/>
      <c r="S175" s="99"/>
      <c r="T175" s="99"/>
      <c r="U175" s="66"/>
      <c r="V175" s="96"/>
      <c r="W175" s="66"/>
      <c r="X175" s="66"/>
      <c r="Y175" s="1"/>
      <c r="Z175" s="66"/>
      <c r="AA175" s="66"/>
      <c r="AB175" s="66"/>
      <c r="AC175" s="2"/>
    </row>
    <row r="176" spans="1:29" ht="22.35" customHeight="1" x14ac:dyDescent="0.3">
      <c r="A176" s="166"/>
      <c r="B176" s="167"/>
      <c r="C176" s="167"/>
      <c r="D176" s="168"/>
      <c r="E176" s="169"/>
      <c r="F176" s="168"/>
      <c r="G176" s="169"/>
      <c r="H176" s="169"/>
      <c r="I176" s="168"/>
      <c r="J176" s="168"/>
      <c r="K176" s="168"/>
      <c r="L176" s="168"/>
      <c r="M176" s="168"/>
      <c r="N176" s="168"/>
      <c r="O176" s="45"/>
      <c r="P176" s="98"/>
      <c r="Q176" s="98"/>
      <c r="R176" s="99"/>
      <c r="S176" s="99"/>
      <c r="T176" s="99"/>
      <c r="U176" s="66"/>
      <c r="V176" s="96"/>
      <c r="W176" s="66"/>
      <c r="X176" s="66"/>
      <c r="Y176" s="1"/>
      <c r="Z176" s="66"/>
      <c r="AA176" s="66"/>
      <c r="AB176" s="66"/>
      <c r="AC176" s="2"/>
    </row>
    <row r="177" spans="1:29" ht="22.35" customHeight="1" x14ac:dyDescent="0.35">
      <c r="A177" s="102"/>
      <c r="B177" s="102"/>
      <c r="C177" s="171" t="s">
        <v>42</v>
      </c>
      <c r="D177" s="172"/>
      <c r="E177" s="171"/>
      <c r="F177" s="173"/>
      <c r="G177" s="102"/>
      <c r="H177" s="174"/>
      <c r="I177" s="174"/>
      <c r="J177" s="175" t="s">
        <v>43</v>
      </c>
      <c r="K177" s="175"/>
      <c r="L177" s="175"/>
      <c r="M177" s="174"/>
      <c r="N177" s="174"/>
      <c r="O177" s="45"/>
      <c r="P177" s="98"/>
      <c r="Q177" s="98"/>
      <c r="R177" s="99"/>
      <c r="S177" s="99"/>
      <c r="T177" s="99"/>
      <c r="U177" s="66"/>
      <c r="V177" s="96"/>
      <c r="W177" s="66"/>
      <c r="X177" s="66"/>
      <c r="Y177" s="1"/>
      <c r="Z177" s="66"/>
      <c r="AA177" s="66"/>
      <c r="AB177" s="66"/>
      <c r="AC177" s="2"/>
    </row>
    <row r="178" spans="1:29" ht="22.35" customHeight="1" x14ac:dyDescent="0.3">
      <c r="A178" s="102"/>
      <c r="B178" s="176"/>
      <c r="C178" s="177"/>
      <c r="D178" s="178" t="s">
        <v>57</v>
      </c>
      <c r="E178" s="179"/>
      <c r="F178" s="179"/>
      <c r="G178" s="102"/>
      <c r="H178" s="176"/>
      <c r="I178" s="177"/>
      <c r="J178" s="178" t="s">
        <v>62</v>
      </c>
      <c r="K178" s="179"/>
      <c r="L178" s="179"/>
      <c r="M178" s="102"/>
      <c r="N178" s="102"/>
      <c r="O178" s="45"/>
      <c r="P178" s="98"/>
      <c r="Q178" s="98"/>
      <c r="R178" s="99"/>
      <c r="S178" s="99"/>
      <c r="T178" s="99"/>
      <c r="U178" s="66"/>
      <c r="V178" s="96"/>
      <c r="W178" s="66"/>
      <c r="X178" s="66"/>
      <c r="Y178" s="1"/>
      <c r="Z178" s="66"/>
      <c r="AA178" s="66"/>
      <c r="AB178" s="66"/>
      <c r="AC178" s="2"/>
    </row>
    <row r="179" spans="1:29" ht="22.35" customHeight="1" x14ac:dyDescent="0.35">
      <c r="A179" s="102"/>
      <c r="B179" s="102"/>
      <c r="C179" s="180" t="s">
        <v>46</v>
      </c>
      <c r="D179" s="171"/>
      <c r="E179" s="180" t="s">
        <v>47</v>
      </c>
      <c r="F179" s="171"/>
      <c r="G179" s="180"/>
      <c r="H179" s="171"/>
      <c r="I179" s="180" t="s">
        <v>48</v>
      </c>
      <c r="J179" s="171"/>
      <c r="K179" s="171" t="s">
        <v>49</v>
      </c>
      <c r="L179" s="180"/>
      <c r="M179" s="171"/>
      <c r="N179" s="102"/>
      <c r="O179" s="45"/>
      <c r="P179" s="98"/>
      <c r="Q179" s="98"/>
      <c r="R179" s="99"/>
      <c r="S179" s="99"/>
      <c r="T179" s="99"/>
      <c r="U179" s="66"/>
      <c r="V179" s="96"/>
      <c r="W179" s="66"/>
      <c r="X179" s="66"/>
      <c r="Y179" s="1"/>
      <c r="Z179" s="66"/>
      <c r="AA179" s="66"/>
      <c r="AB179" s="66"/>
      <c r="AC179" s="2"/>
    </row>
    <row r="180" spans="1:29" ht="22.35" customHeight="1" x14ac:dyDescent="0.35">
      <c r="A180" s="102"/>
      <c r="B180" s="102"/>
      <c r="C180" s="180"/>
      <c r="D180" s="171"/>
      <c r="E180" s="180"/>
      <c r="F180" s="181"/>
      <c r="G180" s="171"/>
      <c r="H180" s="181"/>
      <c r="I180" s="171"/>
      <c r="J180" s="171"/>
      <c r="K180" s="171"/>
      <c r="L180" s="171"/>
      <c r="M180" s="171"/>
      <c r="N180" s="102"/>
      <c r="O180" s="45"/>
      <c r="P180" s="98"/>
      <c r="Q180" s="98"/>
      <c r="R180" s="99"/>
      <c r="S180" s="99"/>
      <c r="T180" s="99"/>
      <c r="U180" s="66"/>
      <c r="V180" s="96"/>
      <c r="W180" s="66"/>
      <c r="X180" s="66"/>
      <c r="Y180" s="1"/>
      <c r="Z180" s="66"/>
      <c r="AA180" s="66"/>
      <c r="AB180" s="66"/>
      <c r="AC180" s="2"/>
    </row>
    <row r="181" spans="1:29" ht="22.35" customHeight="1" x14ac:dyDescent="0.35">
      <c r="A181" s="102"/>
      <c r="B181" s="102"/>
      <c r="C181" s="171"/>
      <c r="D181" s="171"/>
      <c r="E181" s="171"/>
      <c r="F181" s="181"/>
      <c r="G181" s="171"/>
      <c r="H181" s="181"/>
      <c r="I181" s="171"/>
      <c r="J181" s="171"/>
      <c r="K181" s="171"/>
      <c r="L181" s="171"/>
      <c r="M181" s="171"/>
      <c r="N181" s="102"/>
      <c r="O181" s="45"/>
      <c r="P181" s="98"/>
      <c r="Q181" s="98"/>
      <c r="R181" s="99"/>
      <c r="S181" s="99"/>
      <c r="T181" s="99"/>
      <c r="U181" s="66"/>
      <c r="V181" s="96"/>
      <c r="W181" s="66"/>
      <c r="X181" s="66"/>
      <c r="Y181" s="1"/>
      <c r="Z181" s="66"/>
      <c r="AA181" s="66"/>
      <c r="AB181" s="66"/>
      <c r="AC181" s="2"/>
    </row>
    <row r="182" spans="1:29" ht="22.35" customHeight="1" x14ac:dyDescent="0.3">
      <c r="A182" s="182"/>
      <c r="B182" s="182"/>
      <c r="C182" s="183"/>
      <c r="D182" s="183"/>
      <c r="E182" s="183"/>
      <c r="F182" s="153"/>
      <c r="G182" s="180"/>
      <c r="H182" s="153"/>
      <c r="I182" s="153" t="s">
        <v>50</v>
      </c>
      <c r="J182" s="100"/>
      <c r="K182" s="153" t="s">
        <v>51</v>
      </c>
      <c r="L182" s="153"/>
      <c r="M182" s="153"/>
      <c r="N182" s="101"/>
      <c r="O182" s="45"/>
      <c r="P182" s="98"/>
      <c r="Q182" s="98"/>
      <c r="R182" s="99"/>
      <c r="S182" s="99"/>
      <c r="T182" s="99"/>
      <c r="U182" s="66"/>
      <c r="V182" s="96"/>
      <c r="W182" s="66"/>
      <c r="X182" s="66"/>
      <c r="Y182" s="1"/>
      <c r="Z182" s="66"/>
      <c r="AA182" s="66"/>
      <c r="AB182" s="66"/>
      <c r="AC182" s="2"/>
    </row>
    <row r="183" spans="1:29" ht="22.35" customHeight="1" x14ac:dyDescent="0.3">
      <c r="A183" s="98"/>
      <c r="B183" s="98"/>
      <c r="C183" s="99"/>
      <c r="D183" s="99"/>
      <c r="E183" s="99"/>
      <c r="F183" s="66"/>
      <c r="G183" s="96"/>
      <c r="H183" s="66"/>
      <c r="I183" s="66"/>
      <c r="J183" s="1"/>
      <c r="K183" s="66"/>
      <c r="L183" s="66"/>
      <c r="M183" s="66"/>
      <c r="N183" s="2"/>
      <c r="O183" s="45"/>
      <c r="P183" s="98"/>
      <c r="Q183" s="98"/>
      <c r="R183" s="99"/>
      <c r="S183" s="99"/>
      <c r="T183" s="99"/>
      <c r="U183" s="66"/>
      <c r="V183" s="96"/>
      <c r="W183" s="66"/>
      <c r="X183" s="66"/>
      <c r="Y183" s="1"/>
      <c r="Z183" s="66"/>
      <c r="AA183" s="66"/>
      <c r="AB183" s="66"/>
      <c r="AC183" s="2"/>
    </row>
    <row r="184" spans="1:29" ht="22.35" customHeight="1" x14ac:dyDescent="0.3">
      <c r="A184" s="98"/>
      <c r="B184" s="98"/>
      <c r="C184" s="99"/>
      <c r="D184" s="99"/>
      <c r="E184" s="99"/>
      <c r="F184" s="66"/>
      <c r="G184" s="96"/>
      <c r="H184" s="66"/>
      <c r="I184" s="66"/>
      <c r="J184" s="1"/>
      <c r="K184" s="66"/>
      <c r="L184" s="66"/>
      <c r="M184" s="66"/>
      <c r="N184" s="2"/>
      <c r="O184" s="45"/>
      <c r="P184" s="98"/>
      <c r="Q184" s="98"/>
      <c r="R184" s="99"/>
      <c r="S184" s="99"/>
      <c r="T184" s="99"/>
      <c r="U184" s="66"/>
      <c r="V184" s="96"/>
      <c r="W184" s="66"/>
      <c r="X184" s="66"/>
      <c r="Y184" s="1"/>
      <c r="Z184" s="66"/>
      <c r="AA184" s="66"/>
      <c r="AB184" s="66"/>
      <c r="AC184" s="2"/>
    </row>
    <row r="185" spans="1:29" ht="18" x14ac:dyDescent="0.3">
      <c r="A185" s="98"/>
      <c r="B185" s="98"/>
      <c r="C185" s="99"/>
      <c r="D185" s="99"/>
      <c r="E185" s="99"/>
      <c r="F185" s="66"/>
      <c r="G185" s="96"/>
      <c r="H185" s="66"/>
      <c r="I185" s="66"/>
      <c r="J185" s="1"/>
      <c r="K185" s="66"/>
      <c r="L185" s="66"/>
      <c r="M185" s="66"/>
      <c r="N185" s="2"/>
      <c r="O185" s="45"/>
    </row>
    <row r="186" spans="1:29" ht="18" x14ac:dyDescent="0.3">
      <c r="A186" s="98"/>
      <c r="B186" s="98"/>
      <c r="C186" s="99"/>
      <c r="D186" s="99"/>
      <c r="E186" s="99"/>
      <c r="F186" s="66"/>
      <c r="G186" s="96"/>
      <c r="H186" s="66"/>
      <c r="I186" s="66"/>
      <c r="J186" s="1"/>
      <c r="K186" s="66"/>
      <c r="L186" s="66"/>
      <c r="M186" s="66"/>
      <c r="N186" s="2"/>
      <c r="O186" s="45"/>
    </row>
    <row r="187" spans="1:29" ht="18" x14ac:dyDescent="0.3">
      <c r="A187" s="100" t="s">
        <v>0</v>
      </c>
      <c r="B187" s="101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3" t="s">
        <v>1</v>
      </c>
      <c r="N187" s="102"/>
      <c r="O187" s="45"/>
    </row>
    <row r="188" spans="1:29" ht="18" x14ac:dyDescent="0.3">
      <c r="A188" s="100" t="s">
        <v>2</v>
      </c>
      <c r="B188" s="101"/>
      <c r="C188" s="102"/>
      <c r="D188" s="102"/>
      <c r="E188" s="102"/>
      <c r="F188" s="102"/>
      <c r="G188" s="101"/>
      <c r="H188" s="101"/>
      <c r="I188" s="101"/>
      <c r="J188" s="102"/>
      <c r="K188" s="101"/>
      <c r="L188" s="102"/>
      <c r="M188" s="104" t="s">
        <v>3</v>
      </c>
      <c r="N188" s="102"/>
      <c r="O188" s="45"/>
    </row>
    <row r="189" spans="1:29" ht="18" x14ac:dyDescent="0.3">
      <c r="A189" s="100" t="s">
        <v>4</v>
      </c>
      <c r="B189" s="101"/>
      <c r="C189" s="102"/>
      <c r="D189" s="102"/>
      <c r="E189" s="102"/>
      <c r="F189" s="102"/>
      <c r="G189" s="101"/>
      <c r="H189" s="101"/>
      <c r="I189" s="101"/>
      <c r="J189" s="102"/>
      <c r="K189" s="102"/>
      <c r="L189" s="102"/>
      <c r="M189" s="103"/>
      <c r="N189" s="102"/>
      <c r="O189" s="45"/>
    </row>
    <row r="190" spans="1:29" ht="18" x14ac:dyDescent="0.3">
      <c r="A190" s="100" t="s">
        <v>5</v>
      </c>
      <c r="B190" s="101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3"/>
      <c r="N190" s="102"/>
      <c r="O190" s="45"/>
    </row>
    <row r="191" spans="1:29" ht="21" x14ac:dyDescent="0.35">
      <c r="A191" s="106" t="s">
        <v>6</v>
      </c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45"/>
    </row>
    <row r="192" spans="1:29" ht="19.5" x14ac:dyDescent="0.35">
      <c r="A192" s="9" t="s">
        <v>63</v>
      </c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45"/>
    </row>
    <row r="193" spans="1:15" ht="19.5" x14ac:dyDescent="0.35">
      <c r="A193" s="171"/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84"/>
      <c r="O193" s="45"/>
    </row>
    <row r="194" spans="1:15" x14ac:dyDescent="0.25">
      <c r="A194" s="107" t="s">
        <v>8</v>
      </c>
      <c r="B194" s="108" t="s">
        <v>9</v>
      </c>
      <c r="C194" s="109" t="s">
        <v>10</v>
      </c>
      <c r="D194" s="110" t="s">
        <v>11</v>
      </c>
      <c r="E194" s="108" t="s">
        <v>12</v>
      </c>
      <c r="F194" s="111" t="s">
        <v>13</v>
      </c>
      <c r="G194" s="112"/>
      <c r="H194" s="113" t="s">
        <v>14</v>
      </c>
      <c r="I194" s="111" t="s">
        <v>15</v>
      </c>
      <c r="J194" s="112"/>
      <c r="K194" s="111" t="s">
        <v>16</v>
      </c>
      <c r="L194" s="112"/>
      <c r="M194" s="113" t="s">
        <v>17</v>
      </c>
      <c r="N194" s="114" t="s">
        <v>18</v>
      </c>
      <c r="O194" s="45"/>
    </row>
    <row r="195" spans="1:15" x14ac:dyDescent="0.25">
      <c r="A195" s="115"/>
      <c r="B195" s="116"/>
      <c r="C195" s="117" t="s">
        <v>19</v>
      </c>
      <c r="D195" s="118" t="s">
        <v>20</v>
      </c>
      <c r="E195" s="116"/>
      <c r="F195" s="108" t="s">
        <v>21</v>
      </c>
      <c r="G195" s="113" t="s">
        <v>22</v>
      </c>
      <c r="H195" s="118" t="s">
        <v>23</v>
      </c>
      <c r="I195" s="114" t="s">
        <v>21</v>
      </c>
      <c r="J195" s="108" t="s">
        <v>24</v>
      </c>
      <c r="K195" s="107" t="s">
        <v>25</v>
      </c>
      <c r="L195" s="108" t="s">
        <v>24</v>
      </c>
      <c r="M195" s="118" t="s">
        <v>26</v>
      </c>
      <c r="N195" s="119"/>
      <c r="O195" s="45"/>
    </row>
    <row r="196" spans="1:15" x14ac:dyDescent="0.25">
      <c r="A196" s="120"/>
      <c r="B196" s="121"/>
      <c r="C196" s="122" t="s">
        <v>27</v>
      </c>
      <c r="D196" s="123" t="s">
        <v>28</v>
      </c>
      <c r="E196" s="121"/>
      <c r="F196" s="121"/>
      <c r="G196" s="124" t="s">
        <v>29</v>
      </c>
      <c r="H196" s="124" t="s">
        <v>30</v>
      </c>
      <c r="I196" s="125"/>
      <c r="J196" s="121"/>
      <c r="K196" s="126"/>
      <c r="L196" s="121"/>
      <c r="M196" s="124" t="s">
        <v>31</v>
      </c>
      <c r="N196" s="125"/>
      <c r="O196" s="45"/>
    </row>
    <row r="197" spans="1:15" x14ac:dyDescent="0.25">
      <c r="A197" s="123" t="s">
        <v>32</v>
      </c>
      <c r="B197" s="123" t="s">
        <v>33</v>
      </c>
      <c r="C197" s="123" t="s">
        <v>34</v>
      </c>
      <c r="D197" s="127">
        <v>1</v>
      </c>
      <c r="E197" s="127">
        <v>2</v>
      </c>
      <c r="F197" s="127">
        <v>3</v>
      </c>
      <c r="G197" s="123">
        <v>4</v>
      </c>
      <c r="H197" s="123" t="s">
        <v>35</v>
      </c>
      <c r="I197" s="127" t="s">
        <v>36</v>
      </c>
      <c r="J197" s="127" t="s">
        <v>37</v>
      </c>
      <c r="K197" s="127">
        <v>8</v>
      </c>
      <c r="L197" s="127">
        <v>9</v>
      </c>
      <c r="M197" s="127">
        <v>10</v>
      </c>
      <c r="N197" s="127" t="s">
        <v>38</v>
      </c>
      <c r="O197" s="45"/>
    </row>
    <row r="198" spans="1:15" ht="18" x14ac:dyDescent="0.3">
      <c r="A198" s="185">
        <v>13</v>
      </c>
      <c r="B198" s="185" t="s">
        <v>39</v>
      </c>
      <c r="C198" s="186"/>
      <c r="D198" s="186"/>
      <c r="E198" s="187">
        <f>10982834000-31023000-3887496000</f>
        <v>7064315000</v>
      </c>
      <c r="F198" s="187">
        <f>E198+192640000</f>
        <v>7256955000</v>
      </c>
      <c r="G198" s="188">
        <f>F198</f>
        <v>7256955000</v>
      </c>
      <c r="H198" s="187">
        <f>D198+G198</f>
        <v>7256955000</v>
      </c>
      <c r="I198" s="187">
        <f>1554006287</f>
        <v>1554006287</v>
      </c>
      <c r="J198" s="187">
        <f>I198</f>
        <v>1554006287</v>
      </c>
      <c r="K198" s="187"/>
      <c r="L198" s="187"/>
      <c r="M198" s="187"/>
      <c r="N198" s="187">
        <f>H198-J198-M198</f>
        <v>5702948713</v>
      </c>
      <c r="O198" s="45"/>
    </row>
    <row r="199" spans="1:15" ht="18" x14ac:dyDescent="0.3">
      <c r="A199" s="132">
        <v>14</v>
      </c>
      <c r="B199" s="132" t="s">
        <v>39</v>
      </c>
      <c r="C199" s="133"/>
      <c r="D199" s="133">
        <v>2073186086</v>
      </c>
      <c r="E199" s="134">
        <f>31023000+3887496000</f>
        <v>3918519000</v>
      </c>
      <c r="F199" s="134">
        <f>31023000+3887496000</f>
        <v>3918519000</v>
      </c>
      <c r="G199" s="135">
        <f>F199</f>
        <v>3918519000</v>
      </c>
      <c r="H199" s="134">
        <f>D199+G199</f>
        <v>5991705086</v>
      </c>
      <c r="I199" s="134">
        <v>892817810</v>
      </c>
      <c r="J199" s="134">
        <f>I199</f>
        <v>892817810</v>
      </c>
      <c r="K199" s="134"/>
      <c r="L199" s="134"/>
      <c r="M199" s="134"/>
      <c r="N199" s="134">
        <f>H199-J199-M199</f>
        <v>5098887276</v>
      </c>
      <c r="O199" s="45"/>
    </row>
    <row r="200" spans="1:15" ht="18" x14ac:dyDescent="0.3">
      <c r="A200" s="189">
        <v>12</v>
      </c>
      <c r="B200" s="189" t="s">
        <v>39</v>
      </c>
      <c r="C200" s="190"/>
      <c r="D200" s="190"/>
      <c r="E200" s="191">
        <v>99000000</v>
      </c>
      <c r="F200" s="191">
        <f>E200+23602000</f>
        <v>122602000</v>
      </c>
      <c r="G200" s="192">
        <f>F200</f>
        <v>122602000</v>
      </c>
      <c r="H200" s="191">
        <f>D200+G200</f>
        <v>122602000</v>
      </c>
      <c r="I200" s="191">
        <v>122602000</v>
      </c>
      <c r="J200" s="191">
        <f>I200+0</f>
        <v>122602000</v>
      </c>
      <c r="K200" s="191"/>
      <c r="L200" s="191"/>
      <c r="M200" s="191"/>
      <c r="N200" s="140">
        <f>H200-J200-M200</f>
        <v>0</v>
      </c>
      <c r="O200" s="45"/>
    </row>
    <row r="201" spans="1:15" ht="18" x14ac:dyDescent="0.3">
      <c r="A201" s="148" t="s">
        <v>40</v>
      </c>
      <c r="B201" s="149"/>
      <c r="C201" s="150"/>
      <c r="D201" s="151">
        <f>SUM(D198:D200)</f>
        <v>2073186086</v>
      </c>
      <c r="E201" s="62">
        <f>SUM(E198:E200)</f>
        <v>11081834000</v>
      </c>
      <c r="F201" s="62">
        <f>SUM(F198:F200)</f>
        <v>11298076000</v>
      </c>
      <c r="G201" s="62">
        <f>SUM(G198:G200)</f>
        <v>11298076000</v>
      </c>
      <c r="H201" s="62">
        <f>SUM(H198:H200)</f>
        <v>13371262086</v>
      </c>
      <c r="I201" s="62">
        <f t="shared" ref="I201:N201" si="7">SUM(I198:I200)</f>
        <v>2569426097</v>
      </c>
      <c r="J201" s="62">
        <f t="shared" si="7"/>
        <v>2569426097</v>
      </c>
      <c r="K201" s="62">
        <f t="shared" si="7"/>
        <v>0</v>
      </c>
      <c r="L201" s="62">
        <f t="shared" si="7"/>
        <v>0</v>
      </c>
      <c r="M201" s="62">
        <f t="shared" si="7"/>
        <v>0</v>
      </c>
      <c r="N201" s="62">
        <f t="shared" si="7"/>
        <v>10801835989</v>
      </c>
      <c r="O201" s="45"/>
    </row>
    <row r="202" spans="1:15" ht="18" x14ac:dyDescent="0.3">
      <c r="A202" s="153" t="s">
        <v>41</v>
      </c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45"/>
    </row>
    <row r="203" spans="1:15" ht="18" x14ac:dyDescent="0.3">
      <c r="A203" s="156"/>
      <c r="B203" s="156"/>
      <c r="C203" s="156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45"/>
    </row>
    <row r="204" spans="1:15" ht="18" x14ac:dyDescent="0.3">
      <c r="A204" s="159"/>
      <c r="B204" s="160"/>
      <c r="C204" s="160"/>
      <c r="D204" s="161"/>
      <c r="E204" s="162"/>
      <c r="F204" s="161"/>
      <c r="G204" s="162"/>
      <c r="H204" s="162"/>
      <c r="I204" s="163"/>
      <c r="J204" s="164"/>
      <c r="K204" s="161"/>
      <c r="L204" s="161"/>
      <c r="M204" s="161"/>
      <c r="N204" s="161"/>
      <c r="O204" s="45"/>
    </row>
    <row r="205" spans="1:15" ht="18" x14ac:dyDescent="0.3">
      <c r="A205" s="159"/>
      <c r="B205" s="160"/>
      <c r="C205" s="160"/>
      <c r="D205" s="161"/>
      <c r="E205" s="162"/>
      <c r="F205" s="161"/>
      <c r="G205" s="162"/>
      <c r="H205" s="162"/>
      <c r="I205" s="165"/>
      <c r="J205" s="161"/>
      <c r="K205" s="161"/>
      <c r="L205" s="161"/>
      <c r="M205" s="161"/>
      <c r="N205" s="161"/>
      <c r="O205" s="45"/>
    </row>
    <row r="206" spans="1:15" ht="18" x14ac:dyDescent="0.3">
      <c r="A206" s="166"/>
      <c r="B206" s="167"/>
      <c r="C206" s="167"/>
      <c r="D206" s="168"/>
      <c r="E206" s="169"/>
      <c r="F206" s="168"/>
      <c r="G206" s="169"/>
      <c r="H206" s="169"/>
      <c r="I206" s="168"/>
      <c r="J206" s="168"/>
      <c r="K206" s="168"/>
      <c r="L206" s="168"/>
      <c r="M206" s="168"/>
      <c r="N206" s="168"/>
      <c r="O206" s="45"/>
    </row>
    <row r="207" spans="1:15" ht="21" x14ac:dyDescent="0.35">
      <c r="A207" s="102"/>
      <c r="B207" s="102"/>
      <c r="C207" s="171" t="s">
        <v>42</v>
      </c>
      <c r="D207" s="172"/>
      <c r="E207" s="171"/>
      <c r="F207" s="173"/>
      <c r="G207" s="102"/>
      <c r="H207" s="174"/>
      <c r="I207" s="174"/>
      <c r="J207" s="175" t="s">
        <v>43</v>
      </c>
      <c r="K207" s="175"/>
      <c r="L207" s="175"/>
      <c r="M207" s="174"/>
      <c r="N207" s="174"/>
      <c r="O207" s="45"/>
    </row>
    <row r="208" spans="1:15" ht="18" x14ac:dyDescent="0.3">
      <c r="A208" s="102"/>
      <c r="B208" s="176"/>
      <c r="C208" s="177"/>
      <c r="D208" s="178" t="s">
        <v>57</v>
      </c>
      <c r="E208" s="179"/>
      <c r="F208" s="179"/>
      <c r="G208" s="102"/>
      <c r="H208" s="176"/>
      <c r="I208" s="177"/>
      <c r="J208" s="178" t="s">
        <v>64</v>
      </c>
      <c r="K208" s="179"/>
      <c r="L208" s="179"/>
      <c r="M208" s="102"/>
      <c r="N208" s="102"/>
      <c r="O208" s="45"/>
    </row>
    <row r="209" spans="1:15" ht="19.5" x14ac:dyDescent="0.35">
      <c r="A209" s="102"/>
      <c r="B209" s="102"/>
      <c r="C209" s="180" t="s">
        <v>46</v>
      </c>
      <c r="D209" s="171"/>
      <c r="E209" s="180" t="s">
        <v>47</v>
      </c>
      <c r="F209" s="171"/>
      <c r="G209" s="180"/>
      <c r="H209" s="171"/>
      <c r="I209" s="180" t="s">
        <v>48</v>
      </c>
      <c r="J209" s="171"/>
      <c r="K209" s="171" t="s">
        <v>49</v>
      </c>
      <c r="L209" s="180"/>
      <c r="M209" s="171"/>
      <c r="N209" s="102"/>
      <c r="O209" s="45"/>
    </row>
    <row r="210" spans="1:15" ht="19.5" x14ac:dyDescent="0.35">
      <c r="A210" s="102"/>
      <c r="B210" s="102"/>
      <c r="C210" s="180"/>
      <c r="D210" s="171"/>
      <c r="E210" s="180"/>
      <c r="F210" s="181"/>
      <c r="G210" s="171"/>
      <c r="H210" s="181"/>
      <c r="I210" s="171"/>
      <c r="J210" s="171"/>
      <c r="K210" s="171"/>
      <c r="L210" s="171"/>
      <c r="M210" s="171"/>
      <c r="N210" s="102"/>
      <c r="O210" s="45"/>
    </row>
    <row r="211" spans="1:15" ht="19.5" x14ac:dyDescent="0.35">
      <c r="A211" s="102"/>
      <c r="B211" s="102"/>
      <c r="C211" s="171"/>
      <c r="D211" s="171"/>
      <c r="E211" s="171"/>
      <c r="F211" s="181"/>
      <c r="G211" s="171"/>
      <c r="H211" s="181"/>
      <c r="I211" s="171"/>
      <c r="J211" s="171"/>
      <c r="K211" s="171"/>
      <c r="L211" s="171"/>
      <c r="M211" s="171"/>
      <c r="N211" s="102"/>
      <c r="O211" s="45"/>
    </row>
    <row r="212" spans="1:15" ht="18" x14ac:dyDescent="0.3">
      <c r="A212" s="182"/>
      <c r="B212" s="182"/>
      <c r="C212" s="183"/>
      <c r="D212" s="183"/>
      <c r="E212" s="183"/>
      <c r="F212" s="153"/>
      <c r="G212" s="180"/>
      <c r="H212" s="153"/>
      <c r="I212" s="153" t="s">
        <v>50</v>
      </c>
      <c r="J212" s="100"/>
      <c r="K212" s="153" t="s">
        <v>51</v>
      </c>
      <c r="L212" s="153"/>
      <c r="M212" s="153"/>
      <c r="N212" s="101"/>
      <c r="O212" s="45"/>
    </row>
    <row r="213" spans="1:15" ht="18" x14ac:dyDescent="0.3">
      <c r="A213" s="98"/>
      <c r="B213" s="98"/>
      <c r="C213" s="99"/>
      <c r="D213" s="99"/>
      <c r="E213" s="99"/>
      <c r="F213" s="66"/>
      <c r="G213" s="96"/>
      <c r="H213" s="66"/>
      <c r="I213" s="66"/>
      <c r="J213" s="1"/>
      <c r="K213" s="66"/>
      <c r="L213" s="66"/>
      <c r="M213" s="66"/>
      <c r="N213" s="2"/>
      <c r="O213" s="45"/>
    </row>
    <row r="214" spans="1:15" ht="18" x14ac:dyDescent="0.3">
      <c r="A214" s="98"/>
      <c r="B214" s="98"/>
      <c r="C214" s="99"/>
      <c r="D214" s="99"/>
      <c r="E214" s="99"/>
      <c r="F214" s="66"/>
      <c r="G214" s="96"/>
      <c r="H214" s="66"/>
      <c r="I214" s="66"/>
      <c r="J214" s="1"/>
      <c r="K214" s="66"/>
      <c r="L214" s="66"/>
      <c r="M214" s="66"/>
      <c r="N214" s="2"/>
      <c r="O214" s="45"/>
    </row>
    <row r="215" spans="1:15" ht="18" x14ac:dyDescent="0.3">
      <c r="A215" s="98"/>
      <c r="B215" s="98"/>
      <c r="C215" s="99"/>
      <c r="D215" s="99"/>
      <c r="E215" s="99"/>
      <c r="F215" s="66"/>
      <c r="G215" s="96"/>
      <c r="H215" s="66"/>
      <c r="I215" s="66"/>
      <c r="J215" s="1"/>
      <c r="K215" s="66"/>
      <c r="L215" s="66"/>
      <c r="M215" s="66"/>
      <c r="N215" s="2"/>
      <c r="O215" s="45"/>
    </row>
    <row r="216" spans="1:15" ht="18" x14ac:dyDescent="0.3">
      <c r="A216" s="98"/>
      <c r="B216" s="98"/>
      <c r="C216" s="99"/>
      <c r="D216" s="99"/>
      <c r="E216" s="99"/>
      <c r="F216" s="66"/>
      <c r="G216" s="96"/>
      <c r="H216" s="66"/>
      <c r="I216" s="66"/>
      <c r="J216" s="1"/>
      <c r="K216" s="66"/>
      <c r="L216" s="66"/>
      <c r="M216" s="66"/>
      <c r="N216" s="2"/>
      <c r="O216" s="45"/>
    </row>
    <row r="217" spans="1:15" ht="18" x14ac:dyDescent="0.3">
      <c r="A217" s="98"/>
      <c r="B217" s="98"/>
      <c r="C217" s="99"/>
      <c r="D217" s="99"/>
      <c r="E217" s="99"/>
      <c r="F217" s="66"/>
      <c r="G217" s="96"/>
      <c r="H217" s="66"/>
      <c r="I217" s="66"/>
      <c r="J217" s="1"/>
      <c r="K217" s="66"/>
      <c r="L217" s="66"/>
      <c r="M217" s="66"/>
      <c r="N217" s="2"/>
      <c r="O217" s="45"/>
    </row>
    <row r="218" spans="1:15" ht="18" x14ac:dyDescent="0.3">
      <c r="A218" s="98"/>
      <c r="B218" s="98"/>
      <c r="C218" s="99"/>
      <c r="D218" s="99"/>
      <c r="E218" s="99"/>
      <c r="F218" s="66"/>
      <c r="G218" s="96"/>
      <c r="H218" s="66"/>
      <c r="I218" s="66"/>
      <c r="J218" s="1"/>
      <c r="K218" s="66"/>
      <c r="L218" s="66"/>
      <c r="M218" s="66"/>
      <c r="N218" s="2"/>
      <c r="O218" s="45"/>
    </row>
    <row r="219" spans="1:15" ht="18" x14ac:dyDescent="0.3">
      <c r="A219" s="98"/>
      <c r="B219" s="98"/>
      <c r="C219" s="99"/>
      <c r="D219" s="99"/>
      <c r="E219" s="99"/>
      <c r="F219" s="66"/>
      <c r="G219" s="96"/>
      <c r="H219" s="66"/>
      <c r="I219" s="66"/>
      <c r="J219" s="1"/>
      <c r="K219" s="66"/>
      <c r="L219" s="66"/>
      <c r="M219" s="66"/>
      <c r="N219" s="2"/>
      <c r="O219" s="45"/>
    </row>
    <row r="220" spans="1:15" ht="18" x14ac:dyDescent="0.3">
      <c r="A220" s="98"/>
      <c r="B220" s="98"/>
      <c r="C220" s="99"/>
      <c r="D220" s="99"/>
      <c r="E220" s="99"/>
      <c r="F220" s="66"/>
      <c r="G220" s="96"/>
      <c r="H220" s="66"/>
      <c r="I220" s="66"/>
      <c r="J220" s="1"/>
      <c r="K220" s="66"/>
      <c r="L220" s="66"/>
      <c r="M220" s="66"/>
      <c r="N220" s="2"/>
      <c r="O220" s="45"/>
    </row>
    <row r="221" spans="1:15" ht="18" x14ac:dyDescent="0.3">
      <c r="A221" s="98"/>
      <c r="B221" s="98"/>
      <c r="C221" s="99"/>
      <c r="D221" s="99"/>
      <c r="E221" s="99"/>
      <c r="F221" s="66"/>
      <c r="G221" s="96"/>
      <c r="H221" s="66"/>
      <c r="I221" s="66"/>
      <c r="J221" s="1"/>
      <c r="K221" s="66"/>
      <c r="L221" s="66"/>
      <c r="M221" s="66"/>
      <c r="N221" s="2"/>
      <c r="O221" s="45"/>
    </row>
    <row r="222" spans="1:15" ht="18" x14ac:dyDescent="0.3">
      <c r="A222" s="98"/>
      <c r="B222" s="98"/>
      <c r="C222" s="99"/>
      <c r="D222" s="99"/>
      <c r="E222" s="99"/>
      <c r="F222" s="66"/>
      <c r="G222" s="96"/>
      <c r="H222" s="66"/>
      <c r="I222" s="66"/>
      <c r="J222" s="1"/>
      <c r="K222" s="66"/>
      <c r="L222" s="66"/>
      <c r="M222" s="66"/>
      <c r="N222" s="2"/>
      <c r="O222" s="45"/>
    </row>
    <row r="223" spans="1:15" ht="18" x14ac:dyDescent="0.3">
      <c r="A223" s="98"/>
      <c r="B223" s="98"/>
      <c r="C223" s="99"/>
      <c r="D223" s="99"/>
      <c r="E223" s="99"/>
      <c r="F223" s="66"/>
      <c r="G223" s="96"/>
      <c r="H223" s="66"/>
      <c r="I223" s="66"/>
      <c r="J223" s="1"/>
      <c r="K223" s="66"/>
      <c r="L223" s="66"/>
      <c r="M223" s="66"/>
      <c r="N223" s="2"/>
      <c r="O223" s="45"/>
    </row>
    <row r="224" spans="1:15" ht="18" x14ac:dyDescent="0.3">
      <c r="A224" s="98"/>
      <c r="B224" s="98"/>
      <c r="C224" s="99"/>
      <c r="D224" s="99"/>
      <c r="E224" s="99"/>
      <c r="F224" s="66"/>
      <c r="G224" s="96"/>
      <c r="H224" s="66"/>
      <c r="I224" s="66"/>
      <c r="J224" s="1"/>
      <c r="K224" s="66"/>
      <c r="L224" s="66"/>
      <c r="M224" s="66"/>
      <c r="N224" s="2"/>
      <c r="O224" s="45"/>
    </row>
    <row r="225" spans="1:29" ht="18" x14ac:dyDescent="0.3">
      <c r="A225" s="98"/>
      <c r="B225" s="98"/>
      <c r="C225" s="99"/>
      <c r="D225" s="99"/>
      <c r="E225" s="99"/>
      <c r="F225" s="66"/>
      <c r="G225" s="96"/>
      <c r="H225" s="66"/>
      <c r="I225" s="66"/>
      <c r="J225" s="1"/>
      <c r="K225" s="66"/>
      <c r="L225" s="66"/>
      <c r="M225" s="66"/>
      <c r="N225" s="2"/>
      <c r="O225" s="45"/>
    </row>
    <row r="226" spans="1:29" ht="18" x14ac:dyDescent="0.3">
      <c r="A226" s="98"/>
      <c r="B226" s="98"/>
      <c r="C226" s="99"/>
      <c r="D226" s="99"/>
      <c r="E226" s="99"/>
      <c r="F226" s="66"/>
      <c r="G226" s="96"/>
      <c r="H226" s="66"/>
      <c r="I226" s="66"/>
      <c r="J226" s="1"/>
      <c r="K226" s="66"/>
      <c r="L226" s="66"/>
      <c r="M226" s="66"/>
      <c r="N226" s="2"/>
      <c r="O226" s="45"/>
    </row>
    <row r="227" spans="1:29" ht="18" x14ac:dyDescent="0.3">
      <c r="A227" s="98"/>
      <c r="B227" s="98"/>
      <c r="C227" s="99"/>
      <c r="D227" s="99"/>
      <c r="E227" s="99"/>
      <c r="F227" s="66"/>
      <c r="G227" s="96"/>
      <c r="H227" s="66"/>
      <c r="I227" s="66"/>
      <c r="J227" s="1"/>
      <c r="K227" s="66"/>
      <c r="L227" s="66"/>
      <c r="M227" s="66"/>
      <c r="N227" s="2"/>
      <c r="O227" s="45"/>
    </row>
    <row r="228" spans="1:29" ht="18" x14ac:dyDescent="0.3">
      <c r="A228" s="98"/>
      <c r="B228" s="98"/>
      <c r="C228" s="99"/>
      <c r="D228" s="99"/>
      <c r="E228" s="99"/>
      <c r="F228" s="66"/>
      <c r="G228" s="96"/>
      <c r="H228" s="66"/>
      <c r="I228" s="66"/>
      <c r="J228" s="1"/>
      <c r="K228" s="66"/>
      <c r="L228" s="66"/>
      <c r="M228" s="66"/>
      <c r="N228" s="2"/>
      <c r="O228" s="45"/>
    </row>
    <row r="229" spans="1:29" ht="18" x14ac:dyDescent="0.3">
      <c r="A229" s="98"/>
      <c r="B229" s="98"/>
      <c r="C229" s="99"/>
      <c r="D229" s="99"/>
      <c r="E229" s="99"/>
      <c r="F229" s="66"/>
      <c r="G229" s="96"/>
      <c r="H229" s="66"/>
      <c r="I229" s="66"/>
      <c r="J229" s="1"/>
      <c r="K229" s="66"/>
      <c r="L229" s="66"/>
      <c r="M229" s="66"/>
      <c r="N229" s="2"/>
      <c r="O229" s="45"/>
    </row>
    <row r="230" spans="1:29" ht="18" x14ac:dyDescent="0.3">
      <c r="A230" s="98"/>
      <c r="B230" s="98"/>
      <c r="C230" s="99"/>
      <c r="D230" s="99"/>
      <c r="E230" s="99"/>
      <c r="F230" s="66"/>
      <c r="G230" s="96"/>
      <c r="H230" s="66"/>
      <c r="I230" s="66"/>
      <c r="J230" s="1"/>
      <c r="K230" s="66"/>
      <c r="L230" s="66"/>
      <c r="M230" s="66"/>
      <c r="N230" s="2"/>
      <c r="O230" s="45"/>
    </row>
    <row r="231" spans="1:29" ht="18" x14ac:dyDescent="0.3">
      <c r="A231" s="98"/>
      <c r="B231" s="98"/>
      <c r="C231" s="99"/>
      <c r="D231" s="99"/>
      <c r="E231" s="99"/>
      <c r="F231" s="66"/>
      <c r="G231" s="96"/>
      <c r="H231" s="66"/>
      <c r="I231" s="193"/>
      <c r="J231" s="1"/>
      <c r="K231" s="66"/>
      <c r="L231" s="66"/>
      <c r="M231" s="66"/>
      <c r="N231" s="2"/>
      <c r="O231" s="45"/>
    </row>
    <row r="232" spans="1:29" ht="18" x14ac:dyDescent="0.3">
      <c r="A232" s="100" t="s">
        <v>0</v>
      </c>
      <c r="B232" s="101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3" t="s">
        <v>1</v>
      </c>
      <c r="N232" s="102"/>
      <c r="O232" s="45"/>
      <c r="P232" s="100" t="s">
        <v>0</v>
      </c>
      <c r="Q232" s="101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3" t="s">
        <v>65</v>
      </c>
      <c r="AC232" s="102"/>
    </row>
    <row r="233" spans="1:29" ht="18" x14ac:dyDescent="0.3">
      <c r="A233" s="100" t="s">
        <v>2</v>
      </c>
      <c r="B233" s="101"/>
      <c r="C233" s="102"/>
      <c r="D233" s="102"/>
      <c r="E233" s="102"/>
      <c r="F233" s="102"/>
      <c r="G233" s="101"/>
      <c r="H233" s="101"/>
      <c r="I233" s="101"/>
      <c r="J233" s="102"/>
      <c r="K233" s="101"/>
      <c r="L233" s="102"/>
      <c r="M233" s="104" t="s">
        <v>3</v>
      </c>
      <c r="N233" s="102"/>
      <c r="O233" s="45"/>
      <c r="P233" s="100" t="s">
        <v>2</v>
      </c>
      <c r="Q233" s="101"/>
      <c r="R233" s="102"/>
      <c r="S233" s="102"/>
      <c r="T233" s="102"/>
      <c r="U233" s="102"/>
      <c r="V233" s="101"/>
      <c r="W233" s="101"/>
      <c r="X233" s="101"/>
      <c r="Y233" s="102"/>
      <c r="Z233" s="101"/>
      <c r="AA233" s="102"/>
      <c r="AB233" s="194" t="s">
        <v>66</v>
      </c>
      <c r="AC233" s="102"/>
    </row>
    <row r="234" spans="1:29" ht="18" x14ac:dyDescent="0.3">
      <c r="A234" s="100" t="s">
        <v>4</v>
      </c>
      <c r="B234" s="101"/>
      <c r="C234" s="102"/>
      <c r="D234" s="102"/>
      <c r="E234" s="102"/>
      <c r="F234" s="102"/>
      <c r="G234" s="101"/>
      <c r="H234" s="101"/>
      <c r="I234" s="101"/>
      <c r="J234" s="102"/>
      <c r="K234" s="102"/>
      <c r="L234" s="102"/>
      <c r="M234" s="103"/>
      <c r="N234" s="102"/>
      <c r="O234" s="45"/>
      <c r="P234" s="100" t="s">
        <v>4</v>
      </c>
      <c r="Q234" s="101"/>
      <c r="R234" s="102"/>
      <c r="S234" s="102"/>
      <c r="T234" s="102"/>
      <c r="U234" s="102"/>
      <c r="V234" s="101"/>
      <c r="W234" s="101"/>
      <c r="X234" s="101"/>
      <c r="Y234" s="102"/>
      <c r="Z234" s="102"/>
      <c r="AA234" s="102"/>
      <c r="AB234" s="103"/>
      <c r="AC234" s="102"/>
    </row>
    <row r="235" spans="1:29" ht="18" x14ac:dyDescent="0.3">
      <c r="A235" s="100" t="s">
        <v>5</v>
      </c>
      <c r="B235" s="101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3"/>
      <c r="N235" s="102"/>
      <c r="O235" s="45"/>
      <c r="P235" s="100" t="s">
        <v>5</v>
      </c>
      <c r="Q235" s="101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3"/>
      <c r="AC235" s="102"/>
    </row>
    <row r="236" spans="1:29" ht="21" x14ac:dyDescent="0.35">
      <c r="A236" s="106" t="s">
        <v>6</v>
      </c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45"/>
      <c r="P236" s="106" t="s">
        <v>67</v>
      </c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</row>
    <row r="237" spans="1:29" ht="19.5" x14ac:dyDescent="0.35">
      <c r="A237" s="9" t="s">
        <v>68</v>
      </c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45"/>
      <c r="P237" s="9" t="s">
        <v>69</v>
      </c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</row>
    <row r="238" spans="1:29" ht="19.5" x14ac:dyDescent="0.35">
      <c r="A238" s="171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84"/>
      <c r="O238" s="45"/>
      <c r="P238" s="171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84"/>
    </row>
    <row r="239" spans="1:29" x14ac:dyDescent="0.25">
      <c r="A239" s="107" t="s">
        <v>8</v>
      </c>
      <c r="B239" s="108" t="s">
        <v>9</v>
      </c>
      <c r="C239" s="113" t="s">
        <v>10</v>
      </c>
      <c r="D239" s="110" t="s">
        <v>11</v>
      </c>
      <c r="E239" s="108" t="s">
        <v>12</v>
      </c>
      <c r="F239" s="111" t="s">
        <v>13</v>
      </c>
      <c r="G239" s="112"/>
      <c r="H239" s="113" t="s">
        <v>14</v>
      </c>
      <c r="I239" s="111" t="s">
        <v>15</v>
      </c>
      <c r="J239" s="112"/>
      <c r="K239" s="111" t="s">
        <v>16</v>
      </c>
      <c r="L239" s="112"/>
      <c r="M239" s="113" t="s">
        <v>17</v>
      </c>
      <c r="N239" s="114" t="s">
        <v>18</v>
      </c>
      <c r="O239" s="45"/>
      <c r="P239" s="107" t="s">
        <v>70</v>
      </c>
      <c r="Q239" s="108" t="s">
        <v>9</v>
      </c>
      <c r="R239" s="113" t="s">
        <v>10</v>
      </c>
      <c r="S239" s="110" t="s">
        <v>11</v>
      </c>
      <c r="T239" s="108" t="s">
        <v>12</v>
      </c>
      <c r="U239" s="111" t="s">
        <v>13</v>
      </c>
      <c r="V239" s="112"/>
      <c r="W239" s="113" t="s">
        <v>14</v>
      </c>
      <c r="X239" s="111" t="s">
        <v>15</v>
      </c>
      <c r="Y239" s="112"/>
      <c r="Z239" s="111" t="s">
        <v>16</v>
      </c>
      <c r="AA239" s="112"/>
      <c r="AB239" s="113" t="s">
        <v>17</v>
      </c>
      <c r="AC239" s="114" t="s">
        <v>18</v>
      </c>
    </row>
    <row r="240" spans="1:29" x14ac:dyDescent="0.25">
      <c r="A240" s="115"/>
      <c r="B240" s="116"/>
      <c r="C240" s="118" t="s">
        <v>19</v>
      </c>
      <c r="D240" s="118" t="s">
        <v>20</v>
      </c>
      <c r="E240" s="116"/>
      <c r="F240" s="108" t="s">
        <v>21</v>
      </c>
      <c r="G240" s="113" t="s">
        <v>22</v>
      </c>
      <c r="H240" s="118" t="s">
        <v>23</v>
      </c>
      <c r="I240" s="114" t="s">
        <v>21</v>
      </c>
      <c r="J240" s="108" t="s">
        <v>24</v>
      </c>
      <c r="K240" s="107" t="s">
        <v>25</v>
      </c>
      <c r="L240" s="108" t="s">
        <v>24</v>
      </c>
      <c r="M240" s="118" t="s">
        <v>26</v>
      </c>
      <c r="N240" s="119"/>
      <c r="O240" s="45"/>
      <c r="P240" s="115"/>
      <c r="Q240" s="116"/>
      <c r="R240" s="118" t="s">
        <v>19</v>
      </c>
      <c r="S240" s="118" t="s">
        <v>20</v>
      </c>
      <c r="T240" s="116"/>
      <c r="U240" s="108" t="s">
        <v>21</v>
      </c>
      <c r="V240" s="113" t="s">
        <v>22</v>
      </c>
      <c r="W240" s="118" t="s">
        <v>23</v>
      </c>
      <c r="X240" s="114" t="s">
        <v>21</v>
      </c>
      <c r="Y240" s="108" t="s">
        <v>24</v>
      </c>
      <c r="Z240" s="107" t="s">
        <v>25</v>
      </c>
      <c r="AA240" s="108" t="s">
        <v>24</v>
      </c>
      <c r="AB240" s="118" t="s">
        <v>26</v>
      </c>
      <c r="AC240" s="119"/>
    </row>
    <row r="241" spans="1:29" x14ac:dyDescent="0.25">
      <c r="A241" s="120"/>
      <c r="B241" s="121"/>
      <c r="C241" s="124" t="s">
        <v>27</v>
      </c>
      <c r="D241" s="123" t="s">
        <v>28</v>
      </c>
      <c r="E241" s="121"/>
      <c r="F241" s="121"/>
      <c r="G241" s="124" t="s">
        <v>29</v>
      </c>
      <c r="H241" s="124" t="s">
        <v>30</v>
      </c>
      <c r="I241" s="125"/>
      <c r="J241" s="121"/>
      <c r="K241" s="126"/>
      <c r="L241" s="121"/>
      <c r="M241" s="124" t="s">
        <v>31</v>
      </c>
      <c r="N241" s="125"/>
      <c r="O241" s="45"/>
      <c r="P241" s="120"/>
      <c r="Q241" s="121"/>
      <c r="R241" s="124" t="s">
        <v>27</v>
      </c>
      <c r="S241" s="123" t="s">
        <v>28</v>
      </c>
      <c r="T241" s="121"/>
      <c r="U241" s="121"/>
      <c r="V241" s="124" t="s">
        <v>29</v>
      </c>
      <c r="W241" s="124" t="s">
        <v>30</v>
      </c>
      <c r="X241" s="125"/>
      <c r="Y241" s="121"/>
      <c r="Z241" s="126"/>
      <c r="AA241" s="121"/>
      <c r="AB241" s="124" t="s">
        <v>31</v>
      </c>
      <c r="AC241" s="125"/>
    </row>
    <row r="242" spans="1:29" x14ac:dyDescent="0.25">
      <c r="A242" s="123" t="s">
        <v>32</v>
      </c>
      <c r="B242" s="123" t="s">
        <v>33</v>
      </c>
      <c r="C242" s="123" t="s">
        <v>34</v>
      </c>
      <c r="D242" s="127">
        <v>1</v>
      </c>
      <c r="E242" s="127">
        <v>2</v>
      </c>
      <c r="F242" s="127">
        <v>3</v>
      </c>
      <c r="G242" s="123">
        <v>4</v>
      </c>
      <c r="H242" s="123" t="s">
        <v>35</v>
      </c>
      <c r="I242" s="127" t="s">
        <v>36</v>
      </c>
      <c r="J242" s="127" t="s">
        <v>37</v>
      </c>
      <c r="K242" s="127">
        <v>8</v>
      </c>
      <c r="L242" s="127">
        <v>9</v>
      </c>
      <c r="M242" s="127">
        <v>10</v>
      </c>
      <c r="N242" s="127" t="s">
        <v>38</v>
      </c>
      <c r="O242" s="45"/>
      <c r="P242" s="123" t="s">
        <v>32</v>
      </c>
      <c r="Q242" s="123" t="s">
        <v>33</v>
      </c>
      <c r="R242" s="123" t="s">
        <v>34</v>
      </c>
      <c r="S242" s="127">
        <v>1</v>
      </c>
      <c r="T242" s="127">
        <v>2</v>
      </c>
      <c r="U242" s="127">
        <v>3</v>
      </c>
      <c r="V242" s="123">
        <v>4</v>
      </c>
      <c r="W242" s="123" t="s">
        <v>35</v>
      </c>
      <c r="X242" s="127" t="s">
        <v>36</v>
      </c>
      <c r="Y242" s="127" t="s">
        <v>37</v>
      </c>
      <c r="Z242" s="127">
        <v>8</v>
      </c>
      <c r="AA242" s="127">
        <v>9</v>
      </c>
      <c r="AB242" s="127">
        <v>10</v>
      </c>
      <c r="AC242" s="127" t="s">
        <v>38</v>
      </c>
    </row>
    <row r="243" spans="1:29" ht="18" x14ac:dyDescent="0.3">
      <c r="A243" s="185">
        <v>13</v>
      </c>
      <c r="B243" s="185" t="s">
        <v>39</v>
      </c>
      <c r="C243" s="186"/>
      <c r="D243" s="186"/>
      <c r="E243" s="187">
        <f>11433692000-39194000-4379309000</f>
        <v>7015189000</v>
      </c>
      <c r="F243" s="187">
        <v>45220000</v>
      </c>
      <c r="G243" s="195">
        <f>F243+7236389000</f>
        <v>7281609000</v>
      </c>
      <c r="H243" s="187">
        <f>D243+G243</f>
        <v>7281609000</v>
      </c>
      <c r="I243" s="187">
        <v>1694355664</v>
      </c>
      <c r="J243" s="187">
        <f>I243+4648863206</f>
        <v>6343218870</v>
      </c>
      <c r="K243" s="187"/>
      <c r="L243" s="187"/>
      <c r="M243" s="187"/>
      <c r="N243" s="187">
        <f>H243-J243-M243</f>
        <v>938390130</v>
      </c>
      <c r="O243" s="45"/>
      <c r="P243" s="185">
        <v>13</v>
      </c>
      <c r="Q243" s="185" t="s">
        <v>39</v>
      </c>
      <c r="R243" s="186"/>
      <c r="S243" s="186"/>
      <c r="T243" s="187">
        <f>11433692000-39194000-4379309000</f>
        <v>7015189000</v>
      </c>
      <c r="U243" s="187">
        <v>45220000</v>
      </c>
      <c r="V243" s="195">
        <f>U243+7236389000</f>
        <v>7281609000</v>
      </c>
      <c r="W243" s="187">
        <f>S243+V243</f>
        <v>7281609000</v>
      </c>
      <c r="X243" s="187">
        <v>938390130</v>
      </c>
      <c r="Y243" s="187">
        <f>X243+6343218870</f>
        <v>7281609000</v>
      </c>
      <c r="Z243" s="187"/>
      <c r="AA243" s="187"/>
      <c r="AB243" s="187"/>
      <c r="AC243" s="187">
        <f>W243-Y243-AB243</f>
        <v>0</v>
      </c>
    </row>
    <row r="244" spans="1:29" ht="18" x14ac:dyDescent="0.3">
      <c r="A244" s="132">
        <v>14</v>
      </c>
      <c r="B244" s="132" t="s">
        <v>39</v>
      </c>
      <c r="C244" s="133"/>
      <c r="D244" s="133"/>
      <c r="E244" s="134">
        <f>39194000+4379309000</f>
        <v>4418503000</v>
      </c>
      <c r="F244" s="134">
        <v>0</v>
      </c>
      <c r="G244" s="134">
        <v>4418503000</v>
      </c>
      <c r="H244" s="134">
        <f>D244+G244</f>
        <v>4418503000</v>
      </c>
      <c r="I244" s="134">
        <v>704452232</v>
      </c>
      <c r="J244" s="134">
        <f>I244+1640864682</f>
        <v>2345316914</v>
      </c>
      <c r="K244" s="134"/>
      <c r="L244" s="134"/>
      <c r="M244" s="134"/>
      <c r="N244" s="134">
        <f>H244-J244-M244</f>
        <v>2073186086</v>
      </c>
      <c r="O244" s="45"/>
      <c r="P244" s="132">
        <v>14</v>
      </c>
      <c r="Q244" s="132" t="s">
        <v>39</v>
      </c>
      <c r="R244" s="133"/>
      <c r="S244" s="133"/>
      <c r="T244" s="134">
        <f>39194000+4379309000</f>
        <v>4418503000</v>
      </c>
      <c r="U244" s="134">
        <v>0</v>
      </c>
      <c r="V244" s="134">
        <v>4418503000</v>
      </c>
      <c r="W244" s="134">
        <f>S244+V244</f>
        <v>4418503000</v>
      </c>
      <c r="X244" s="134"/>
      <c r="Y244" s="134">
        <v>2345316914</v>
      </c>
      <c r="Z244" s="134"/>
      <c r="AA244" s="134"/>
      <c r="AB244" s="134"/>
      <c r="AC244" s="134">
        <f>W244-Y244-AB244</f>
        <v>2073186086</v>
      </c>
    </row>
    <row r="245" spans="1:29" ht="18" x14ac:dyDescent="0.3">
      <c r="A245" s="189">
        <v>12</v>
      </c>
      <c r="B245" s="189" t="s">
        <v>39</v>
      </c>
      <c r="C245" s="190"/>
      <c r="D245" s="190"/>
      <c r="E245" s="191">
        <v>113672000</v>
      </c>
      <c r="F245" s="191">
        <v>0</v>
      </c>
      <c r="G245" s="191">
        <v>113672000</v>
      </c>
      <c r="H245" s="191">
        <f>D245+G245</f>
        <v>113672000</v>
      </c>
      <c r="I245" s="191">
        <v>113672000</v>
      </c>
      <c r="J245" s="191">
        <f>I245+0</f>
        <v>113672000</v>
      </c>
      <c r="K245" s="191"/>
      <c r="L245" s="191"/>
      <c r="M245" s="191"/>
      <c r="N245" s="140">
        <f>H245-J245-M245</f>
        <v>0</v>
      </c>
      <c r="O245" s="45"/>
      <c r="P245" s="189">
        <v>12</v>
      </c>
      <c r="Q245" s="189" t="s">
        <v>39</v>
      </c>
      <c r="R245" s="190"/>
      <c r="S245" s="190"/>
      <c r="T245" s="191">
        <v>113672000</v>
      </c>
      <c r="U245" s="191">
        <v>0</v>
      </c>
      <c r="V245" s="191">
        <v>113672000</v>
      </c>
      <c r="W245" s="191">
        <f>S245+V245</f>
        <v>113672000</v>
      </c>
      <c r="X245" s="191"/>
      <c r="Y245" s="191">
        <v>113672000</v>
      </c>
      <c r="Z245" s="191"/>
      <c r="AA245" s="191"/>
      <c r="AB245" s="191"/>
      <c r="AC245" s="140">
        <f>W245-Y245-AB245</f>
        <v>0</v>
      </c>
    </row>
    <row r="246" spans="1:29" ht="18" x14ac:dyDescent="0.3">
      <c r="A246" s="141">
        <v>15</v>
      </c>
      <c r="B246" s="142" t="s">
        <v>39</v>
      </c>
      <c r="C246" s="143"/>
      <c r="D246" s="144"/>
      <c r="E246" s="145">
        <v>4500000</v>
      </c>
      <c r="F246" s="145">
        <v>4500000</v>
      </c>
      <c r="G246" s="145">
        <v>4500000</v>
      </c>
      <c r="H246" s="145">
        <f>D246+G246</f>
        <v>4500000</v>
      </c>
      <c r="I246" s="145">
        <v>4500000</v>
      </c>
      <c r="J246" s="145">
        <f>I246+0</f>
        <v>4500000</v>
      </c>
      <c r="K246" s="145"/>
      <c r="L246" s="145"/>
      <c r="M246" s="145"/>
      <c r="N246" s="145">
        <f>H246-J246-M246</f>
        <v>0</v>
      </c>
      <c r="O246" s="45"/>
      <c r="P246" s="148" t="s">
        <v>40</v>
      </c>
      <c r="Q246" s="149"/>
      <c r="R246" s="150"/>
      <c r="S246" s="150">
        <f t="shared" ref="S246:AC246" si="8">SUM(S243:S245)</f>
        <v>0</v>
      </c>
      <c r="T246" s="62">
        <f t="shared" si="8"/>
        <v>11547364000</v>
      </c>
      <c r="U246" s="62">
        <f t="shared" si="8"/>
        <v>45220000</v>
      </c>
      <c r="V246" s="62">
        <f t="shared" si="8"/>
        <v>11813784000</v>
      </c>
      <c r="W246" s="62">
        <f t="shared" si="8"/>
        <v>11813784000</v>
      </c>
      <c r="X246" s="62">
        <f t="shared" si="8"/>
        <v>938390130</v>
      </c>
      <c r="Y246" s="62">
        <f t="shared" si="8"/>
        <v>9740597914</v>
      </c>
      <c r="Z246" s="62">
        <f t="shared" si="8"/>
        <v>0</v>
      </c>
      <c r="AA246" s="62">
        <f t="shared" si="8"/>
        <v>0</v>
      </c>
      <c r="AB246" s="62">
        <f t="shared" si="8"/>
        <v>0</v>
      </c>
      <c r="AC246" s="62">
        <f t="shared" si="8"/>
        <v>2073186086</v>
      </c>
    </row>
    <row r="247" spans="1:29" ht="18" x14ac:dyDescent="0.3">
      <c r="A247" s="148" t="s">
        <v>40</v>
      </c>
      <c r="B247" s="149"/>
      <c r="C247" s="150"/>
      <c r="D247" s="150">
        <f>SUM(D243:D245)</f>
        <v>0</v>
      </c>
      <c r="E247" s="62">
        <f t="shared" ref="E247:N247" si="9">SUM(E243:E246)</f>
        <v>11551864000</v>
      </c>
      <c r="F247" s="62">
        <f t="shared" si="9"/>
        <v>49720000</v>
      </c>
      <c r="G247" s="62">
        <f t="shared" si="9"/>
        <v>11818284000</v>
      </c>
      <c r="H247" s="62">
        <f t="shared" si="9"/>
        <v>11818284000</v>
      </c>
      <c r="I247" s="62">
        <f t="shared" si="9"/>
        <v>2516979896</v>
      </c>
      <c r="J247" s="62">
        <f t="shared" si="9"/>
        <v>8806707784</v>
      </c>
      <c r="K247" s="62">
        <f t="shared" si="9"/>
        <v>0</v>
      </c>
      <c r="L247" s="62">
        <f t="shared" si="9"/>
        <v>0</v>
      </c>
      <c r="M247" s="62">
        <f t="shared" si="9"/>
        <v>0</v>
      </c>
      <c r="N247" s="62">
        <f t="shared" si="9"/>
        <v>3011576216</v>
      </c>
      <c r="O247" s="45"/>
      <c r="P247" s="153" t="s">
        <v>41</v>
      </c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</row>
    <row r="248" spans="1:29" ht="18" x14ac:dyDescent="0.3">
      <c r="A248" s="153" t="s">
        <v>41</v>
      </c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45"/>
      <c r="P248" s="156"/>
      <c r="Q248" s="156"/>
      <c r="R248" s="156"/>
      <c r="S248" s="157"/>
      <c r="T248" s="157"/>
      <c r="U248" s="157"/>
      <c r="V248" s="157"/>
      <c r="W248" s="157"/>
      <c r="X248" s="157"/>
      <c r="Y248" s="157"/>
      <c r="Z248" s="157"/>
      <c r="AA248" s="157"/>
      <c r="AB248" s="157"/>
      <c r="AC248" s="157"/>
    </row>
    <row r="249" spans="1:29" ht="18" x14ac:dyDescent="0.3">
      <c r="A249" s="156"/>
      <c r="B249" s="156"/>
      <c r="C249" s="156"/>
      <c r="D249" s="157"/>
      <c r="E249" s="157"/>
      <c r="F249" s="157"/>
      <c r="G249" s="157"/>
      <c r="H249" s="157"/>
      <c r="I249" s="157"/>
      <c r="J249" s="157"/>
      <c r="K249" s="157"/>
      <c r="L249" s="157"/>
      <c r="M249" s="157"/>
      <c r="N249" s="157"/>
      <c r="O249" s="45"/>
      <c r="P249" s="159"/>
      <c r="Q249" s="160"/>
      <c r="R249" s="160"/>
      <c r="S249" s="161"/>
      <c r="T249" s="162"/>
      <c r="U249" s="161"/>
      <c r="V249" s="162"/>
      <c r="W249" s="162"/>
      <c r="X249" s="163"/>
      <c r="Y249" s="164"/>
      <c r="Z249" s="161"/>
      <c r="AA249" s="161"/>
      <c r="AB249" s="161"/>
      <c r="AC249" s="161"/>
    </row>
    <row r="250" spans="1:29" ht="18" x14ac:dyDescent="0.3">
      <c r="A250" s="159"/>
      <c r="B250" s="160"/>
      <c r="C250" s="160"/>
      <c r="D250" s="161"/>
      <c r="E250" s="162"/>
      <c r="F250" s="161"/>
      <c r="G250" s="162"/>
      <c r="H250" s="162"/>
      <c r="I250" s="163"/>
      <c r="J250" s="164"/>
      <c r="K250" s="161"/>
      <c r="L250" s="161"/>
      <c r="M250" s="161"/>
      <c r="N250" s="161"/>
      <c r="O250" s="45"/>
      <c r="P250" s="159"/>
      <c r="Q250" s="160"/>
      <c r="R250" s="160"/>
      <c r="S250" s="161"/>
      <c r="T250" s="162"/>
      <c r="U250" s="161"/>
      <c r="V250" s="162"/>
      <c r="W250" s="162"/>
      <c r="X250" s="187"/>
      <c r="Y250" s="161"/>
      <c r="Z250" s="161"/>
      <c r="AA250" s="161"/>
      <c r="AB250" s="161"/>
      <c r="AC250" s="161"/>
    </row>
    <row r="251" spans="1:29" ht="18" x14ac:dyDescent="0.3">
      <c r="A251" s="159"/>
      <c r="B251" s="160"/>
      <c r="C251" s="160"/>
      <c r="D251" s="161"/>
      <c r="E251" s="162"/>
      <c r="F251" s="161"/>
      <c r="G251" s="162"/>
      <c r="H251" s="162"/>
      <c r="I251" s="161"/>
      <c r="J251" s="161"/>
      <c r="K251" s="161"/>
      <c r="L251" s="161"/>
      <c r="M251" s="161"/>
      <c r="N251" s="161"/>
      <c r="O251" s="45"/>
      <c r="P251" s="166"/>
      <c r="Q251" s="167"/>
      <c r="R251" s="167"/>
      <c r="S251" s="168"/>
      <c r="T251" s="169"/>
      <c r="U251" s="168"/>
      <c r="V251" s="169"/>
      <c r="W251" s="169"/>
      <c r="X251" s="168"/>
      <c r="Y251" s="168"/>
      <c r="Z251" s="168"/>
      <c r="AA251" s="168"/>
      <c r="AB251" s="168"/>
      <c r="AC251" s="168"/>
    </row>
    <row r="252" spans="1:29" ht="21" x14ac:dyDescent="0.35">
      <c r="A252" s="166"/>
      <c r="B252" s="167"/>
      <c r="C252" s="167"/>
      <c r="D252" s="168"/>
      <c r="E252" s="169"/>
      <c r="F252" s="168"/>
      <c r="G252" s="169"/>
      <c r="H252" s="169"/>
      <c r="I252" s="168"/>
      <c r="J252" s="168"/>
      <c r="K252" s="168"/>
      <c r="L252" s="168"/>
      <c r="M252" s="168"/>
      <c r="N252" s="168"/>
      <c r="O252" s="45"/>
      <c r="P252" s="102"/>
      <c r="Q252" s="102"/>
      <c r="R252" s="171" t="s">
        <v>71</v>
      </c>
      <c r="S252" s="172"/>
      <c r="T252" s="171"/>
      <c r="U252" s="173"/>
      <c r="V252" s="102"/>
      <c r="W252" s="174"/>
      <c r="X252" s="174"/>
      <c r="Y252" s="175" t="s">
        <v>43</v>
      </c>
      <c r="Z252" s="175"/>
      <c r="AA252" s="175"/>
      <c r="AB252" s="174"/>
      <c r="AC252" s="174"/>
    </row>
    <row r="253" spans="1:29" ht="21" x14ac:dyDescent="0.35">
      <c r="A253" s="102"/>
      <c r="B253" s="102"/>
      <c r="C253" s="171" t="s">
        <v>71</v>
      </c>
      <c r="D253" s="172"/>
      <c r="E253" s="171"/>
      <c r="F253" s="173"/>
      <c r="G253" s="102"/>
      <c r="H253" s="174"/>
      <c r="I253" s="174"/>
      <c r="J253" s="175" t="s">
        <v>43</v>
      </c>
      <c r="K253" s="175"/>
      <c r="L253" s="175"/>
      <c r="M253" s="174"/>
      <c r="N253" s="174"/>
      <c r="O253" s="45"/>
      <c r="P253" s="102"/>
      <c r="Q253" s="176"/>
      <c r="R253" s="177"/>
      <c r="S253" s="178" t="s">
        <v>57</v>
      </c>
      <c r="T253" s="179"/>
      <c r="U253" s="179"/>
      <c r="V253" s="102"/>
      <c r="W253" s="176"/>
      <c r="X253" s="177"/>
      <c r="Y253" s="178" t="s">
        <v>72</v>
      </c>
      <c r="Z253" s="179"/>
      <c r="AA253" s="179"/>
      <c r="AB253" s="102"/>
      <c r="AC253" s="102"/>
    </row>
    <row r="254" spans="1:29" ht="19.5" x14ac:dyDescent="0.35">
      <c r="A254" s="102"/>
      <c r="B254" s="176"/>
      <c r="C254" s="177"/>
      <c r="D254" s="178" t="s">
        <v>57</v>
      </c>
      <c r="E254" s="179"/>
      <c r="F254" s="179"/>
      <c r="G254" s="102"/>
      <c r="H254" s="176"/>
      <c r="I254" s="177"/>
      <c r="J254" s="178" t="s">
        <v>73</v>
      </c>
      <c r="K254" s="179"/>
      <c r="L254" s="179"/>
      <c r="M254" s="102"/>
      <c r="N254" s="102"/>
      <c r="O254" s="45"/>
      <c r="P254" s="102"/>
      <c r="Q254" s="102"/>
      <c r="R254" s="180" t="s">
        <v>46</v>
      </c>
      <c r="S254" s="171"/>
      <c r="T254" s="180" t="s">
        <v>47</v>
      </c>
      <c r="U254" s="171"/>
      <c r="V254" s="180"/>
      <c r="W254" s="171"/>
      <c r="X254" s="180" t="s">
        <v>48</v>
      </c>
      <c r="Y254" s="171"/>
      <c r="Z254" s="171" t="s">
        <v>49</v>
      </c>
      <c r="AA254" s="180"/>
      <c r="AB254" s="171"/>
      <c r="AC254" s="102"/>
    </row>
    <row r="255" spans="1:29" ht="19.5" x14ac:dyDescent="0.35">
      <c r="A255" s="102"/>
      <c r="B255" s="102"/>
      <c r="C255" s="180" t="s">
        <v>46</v>
      </c>
      <c r="D255" s="171"/>
      <c r="E255" s="180" t="s">
        <v>47</v>
      </c>
      <c r="F255" s="171"/>
      <c r="G255" s="180"/>
      <c r="H255" s="171"/>
      <c r="I255" s="180" t="s">
        <v>48</v>
      </c>
      <c r="J255" s="171"/>
      <c r="K255" s="171" t="s">
        <v>49</v>
      </c>
      <c r="L255" s="180"/>
      <c r="M255" s="171"/>
      <c r="N255" s="102"/>
      <c r="O255" s="45"/>
      <c r="P255" s="102"/>
      <c r="Q255" s="102"/>
      <c r="R255" s="180"/>
      <c r="S255" s="171"/>
      <c r="T255" s="180"/>
      <c r="U255" s="181"/>
      <c r="V255" s="171"/>
      <c r="W255" s="181"/>
      <c r="X255" s="171"/>
      <c r="Y255" s="171"/>
      <c r="Z255" s="171"/>
      <c r="AA255" s="171"/>
      <c r="AB255" s="171"/>
      <c r="AC255" s="102"/>
    </row>
    <row r="256" spans="1:29" ht="19.5" x14ac:dyDescent="0.35">
      <c r="A256" s="102"/>
      <c r="B256" s="102"/>
      <c r="C256" s="180"/>
      <c r="D256" s="171"/>
      <c r="E256" s="180"/>
      <c r="F256" s="181"/>
      <c r="G256" s="171"/>
      <c r="H256" s="181"/>
      <c r="I256" s="171"/>
      <c r="J256" s="171"/>
      <c r="K256" s="171"/>
      <c r="L256" s="171"/>
      <c r="M256" s="171"/>
      <c r="N256" s="102"/>
      <c r="O256" s="45"/>
      <c r="P256" s="102"/>
      <c r="Q256" s="102"/>
      <c r="R256" s="171"/>
      <c r="S256" s="171"/>
      <c r="T256" s="171"/>
      <c r="U256" s="181"/>
      <c r="V256" s="171"/>
      <c r="W256" s="181"/>
      <c r="X256" s="171"/>
      <c r="Y256" s="171"/>
      <c r="Z256" s="171"/>
      <c r="AA256" s="171"/>
      <c r="AB256" s="171"/>
      <c r="AC256" s="102"/>
    </row>
    <row r="257" spans="1:29" ht="19.5" x14ac:dyDescent="0.35">
      <c r="A257" s="102"/>
      <c r="B257" s="102"/>
      <c r="C257" s="171"/>
      <c r="D257" s="171"/>
      <c r="E257" s="171"/>
      <c r="F257" s="181"/>
      <c r="G257" s="171"/>
      <c r="H257" s="181"/>
      <c r="I257" s="171"/>
      <c r="J257" s="171"/>
      <c r="K257" s="171"/>
      <c r="L257" s="171"/>
      <c r="M257" s="171"/>
      <c r="N257" s="102"/>
      <c r="O257" s="45"/>
      <c r="P257" s="182"/>
      <c r="Q257" s="182"/>
      <c r="R257" s="183"/>
      <c r="S257" s="183"/>
      <c r="T257" s="183"/>
      <c r="U257" s="153"/>
      <c r="V257" s="180"/>
      <c r="W257" s="153"/>
      <c r="X257" s="153" t="s">
        <v>50</v>
      </c>
      <c r="Y257" s="100"/>
      <c r="Z257" s="153" t="s">
        <v>51</v>
      </c>
      <c r="AA257" s="153"/>
      <c r="AB257" s="153"/>
      <c r="AC257" s="101"/>
    </row>
    <row r="258" spans="1:29" ht="18" x14ac:dyDescent="0.3">
      <c r="A258" s="182"/>
      <c r="B258" s="182"/>
      <c r="C258" s="183"/>
      <c r="D258" s="183"/>
      <c r="E258" s="183"/>
      <c r="F258" s="153"/>
      <c r="G258" s="180"/>
      <c r="H258" s="153"/>
      <c r="I258" s="153" t="s">
        <v>50</v>
      </c>
      <c r="J258" s="100"/>
      <c r="K258" s="153" t="s">
        <v>51</v>
      </c>
      <c r="L258" s="153"/>
      <c r="M258" s="153"/>
      <c r="N258" s="101"/>
      <c r="O258" s="45"/>
    </row>
    <row r="259" spans="1:29" ht="18" x14ac:dyDescent="0.3">
      <c r="A259" s="98"/>
      <c r="B259" s="98"/>
      <c r="C259" s="99"/>
      <c r="D259" s="99"/>
      <c r="E259" s="99"/>
      <c r="F259" s="66"/>
      <c r="G259" s="96"/>
      <c r="H259" s="66"/>
      <c r="I259" s="66"/>
      <c r="J259" s="1"/>
      <c r="K259" s="66"/>
      <c r="L259" s="66"/>
      <c r="M259" s="66"/>
      <c r="N259" s="2"/>
      <c r="O259" s="45"/>
    </row>
    <row r="260" spans="1:29" ht="18" x14ac:dyDescent="0.3">
      <c r="A260" s="98"/>
      <c r="B260" s="98"/>
      <c r="C260" s="99"/>
      <c r="D260" s="99"/>
      <c r="E260" s="99"/>
      <c r="F260" s="66"/>
      <c r="G260" s="96"/>
      <c r="H260" s="66"/>
      <c r="I260" s="66"/>
      <c r="J260" s="1"/>
      <c r="K260" s="66"/>
      <c r="L260" s="66"/>
      <c r="M260" s="66"/>
      <c r="N260" s="2"/>
      <c r="O260" s="45"/>
    </row>
    <row r="261" spans="1:29" ht="18" x14ac:dyDescent="0.3">
      <c r="A261" s="98"/>
      <c r="B261" s="98"/>
      <c r="C261" s="99"/>
      <c r="D261" s="99"/>
      <c r="E261" s="99"/>
      <c r="F261" s="66"/>
      <c r="G261" s="96"/>
      <c r="H261" s="66"/>
      <c r="I261" s="66"/>
      <c r="J261" s="1"/>
      <c r="K261" s="66"/>
      <c r="L261" s="66"/>
      <c r="M261" s="66"/>
      <c r="N261" s="2"/>
      <c r="O261" s="45"/>
    </row>
    <row r="262" spans="1:29" ht="18" x14ac:dyDescent="0.3">
      <c r="A262" s="98"/>
      <c r="B262" s="98"/>
      <c r="C262" s="99"/>
      <c r="D262" s="99"/>
      <c r="E262" s="99"/>
      <c r="F262" s="66"/>
      <c r="G262" s="96"/>
      <c r="H262" s="66"/>
      <c r="I262" s="66"/>
      <c r="J262" s="1"/>
      <c r="K262" s="66"/>
      <c r="L262" s="66"/>
      <c r="M262" s="66"/>
      <c r="N262" s="2"/>
      <c r="O262" s="45"/>
    </row>
    <row r="263" spans="1:29" ht="18" x14ac:dyDescent="0.3">
      <c r="A263" s="98"/>
      <c r="B263" s="98"/>
      <c r="C263" s="99"/>
      <c r="D263" s="99"/>
      <c r="E263" s="99"/>
      <c r="F263" s="66"/>
      <c r="G263" s="96"/>
      <c r="H263" s="66"/>
      <c r="I263" s="66"/>
      <c r="J263" s="1"/>
      <c r="K263" s="66"/>
      <c r="L263" s="66"/>
      <c r="M263" s="66"/>
      <c r="N263" s="2"/>
      <c r="O263" s="45"/>
    </row>
    <row r="264" spans="1:29" ht="18" x14ac:dyDescent="0.3">
      <c r="A264" s="98"/>
      <c r="B264" s="98"/>
      <c r="C264" s="99"/>
      <c r="D264" s="99"/>
      <c r="E264" s="99"/>
      <c r="F264" s="66"/>
      <c r="G264" s="96"/>
      <c r="H264" s="66"/>
      <c r="I264" s="66"/>
      <c r="J264" s="1"/>
      <c r="K264" s="66"/>
      <c r="L264" s="66"/>
      <c r="M264" s="66"/>
      <c r="N264" s="2"/>
      <c r="O264" s="45"/>
    </row>
    <row r="265" spans="1:29" ht="18" x14ac:dyDescent="0.3">
      <c r="A265" s="98"/>
      <c r="B265" s="98"/>
      <c r="C265" s="99"/>
      <c r="D265" s="99"/>
      <c r="E265" s="99"/>
      <c r="F265" s="66"/>
      <c r="G265" s="96"/>
      <c r="H265" s="66"/>
      <c r="I265" s="66"/>
      <c r="J265" s="1"/>
      <c r="K265" s="66"/>
      <c r="L265" s="66"/>
      <c r="M265" s="66"/>
      <c r="N265" s="2"/>
      <c r="O265" s="45"/>
    </row>
    <row r="266" spans="1:29" ht="18" x14ac:dyDescent="0.3">
      <c r="A266" s="98"/>
      <c r="B266" s="98"/>
      <c r="C266" s="99"/>
      <c r="D266" s="99"/>
      <c r="E266" s="99"/>
      <c r="F266" s="66"/>
      <c r="G266" s="96"/>
      <c r="H266" s="66"/>
      <c r="I266" s="66"/>
      <c r="J266" s="1"/>
      <c r="K266" s="66"/>
      <c r="L266" s="66"/>
      <c r="M266" s="66"/>
      <c r="N266" s="2"/>
      <c r="O266" s="45"/>
    </row>
    <row r="267" spans="1:29" ht="18" x14ac:dyDescent="0.3">
      <c r="A267" s="98"/>
      <c r="B267" s="98"/>
      <c r="C267" s="99"/>
      <c r="D267" s="99"/>
      <c r="E267" s="99"/>
      <c r="F267" s="66"/>
      <c r="G267" s="96"/>
      <c r="H267" s="66"/>
      <c r="I267" s="66"/>
      <c r="J267" s="1"/>
      <c r="K267" s="66"/>
      <c r="L267" s="66"/>
      <c r="M267" s="66"/>
      <c r="N267" s="2"/>
      <c r="O267" s="45"/>
    </row>
    <row r="268" spans="1:29" ht="18" x14ac:dyDescent="0.3">
      <c r="A268" s="98"/>
      <c r="B268" s="98"/>
      <c r="C268" s="99"/>
      <c r="D268" s="99"/>
      <c r="E268" s="99"/>
      <c r="F268" s="66"/>
      <c r="G268" s="96"/>
      <c r="H268" s="66"/>
      <c r="I268" s="66"/>
      <c r="J268" s="1"/>
      <c r="K268" s="66"/>
      <c r="L268" s="66"/>
      <c r="M268" s="66"/>
      <c r="N268" s="2"/>
      <c r="O268" s="45"/>
    </row>
    <row r="269" spans="1:29" ht="18" x14ac:dyDescent="0.3">
      <c r="A269" s="100" t="s">
        <v>0</v>
      </c>
      <c r="B269" s="101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3" t="s">
        <v>65</v>
      </c>
      <c r="N269" s="102"/>
      <c r="O269" s="45"/>
    </row>
    <row r="270" spans="1:29" ht="18" x14ac:dyDescent="0.3">
      <c r="A270" s="100" t="s">
        <v>2</v>
      </c>
      <c r="B270" s="101"/>
      <c r="C270" s="102"/>
      <c r="D270" s="102"/>
      <c r="E270" s="102"/>
      <c r="F270" s="102"/>
      <c r="G270" s="101"/>
      <c r="H270" s="101"/>
      <c r="I270" s="101"/>
      <c r="J270" s="102"/>
      <c r="K270" s="101"/>
      <c r="L270" s="102"/>
      <c r="M270" s="194" t="s">
        <v>66</v>
      </c>
      <c r="N270" s="102"/>
      <c r="O270" s="45"/>
    </row>
    <row r="271" spans="1:29" ht="18" x14ac:dyDescent="0.3">
      <c r="A271" s="100" t="s">
        <v>4</v>
      </c>
      <c r="B271" s="101"/>
      <c r="C271" s="102"/>
      <c r="D271" s="102"/>
      <c r="E271" s="102"/>
      <c r="F271" s="102"/>
      <c r="G271" s="101"/>
      <c r="H271" s="101"/>
      <c r="I271" s="101"/>
      <c r="J271" s="102"/>
      <c r="K271" s="102"/>
      <c r="L271" s="102"/>
      <c r="M271" s="103"/>
      <c r="N271" s="102"/>
      <c r="O271" s="45"/>
    </row>
    <row r="272" spans="1:29" ht="18" x14ac:dyDescent="0.3">
      <c r="A272" s="100" t="s">
        <v>5</v>
      </c>
      <c r="B272" s="101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3"/>
      <c r="N272" s="102"/>
      <c r="O272" s="45"/>
    </row>
    <row r="273" spans="1:15" ht="21" x14ac:dyDescent="0.35">
      <c r="A273" s="106" t="s">
        <v>67</v>
      </c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45"/>
    </row>
    <row r="274" spans="1:15" ht="19.5" x14ac:dyDescent="0.35">
      <c r="A274" s="9" t="s">
        <v>74</v>
      </c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45"/>
    </row>
    <row r="275" spans="1:15" ht="19.5" x14ac:dyDescent="0.35">
      <c r="A275" s="171"/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84"/>
      <c r="O275" s="45"/>
    </row>
    <row r="276" spans="1:15" x14ac:dyDescent="0.25">
      <c r="A276" s="107" t="s">
        <v>70</v>
      </c>
      <c r="B276" s="108" t="s">
        <v>9</v>
      </c>
      <c r="C276" s="113" t="s">
        <v>10</v>
      </c>
      <c r="D276" s="110" t="s">
        <v>11</v>
      </c>
      <c r="E276" s="108" t="s">
        <v>12</v>
      </c>
      <c r="F276" s="111" t="s">
        <v>13</v>
      </c>
      <c r="G276" s="112"/>
      <c r="H276" s="113" t="s">
        <v>14</v>
      </c>
      <c r="I276" s="111" t="s">
        <v>15</v>
      </c>
      <c r="J276" s="112"/>
      <c r="K276" s="111" t="s">
        <v>16</v>
      </c>
      <c r="L276" s="112"/>
      <c r="M276" s="113" t="s">
        <v>17</v>
      </c>
      <c r="N276" s="114" t="s">
        <v>18</v>
      </c>
      <c r="O276" s="45"/>
    </row>
    <row r="277" spans="1:15" x14ac:dyDescent="0.25">
      <c r="A277" s="115"/>
      <c r="B277" s="116"/>
      <c r="C277" s="118" t="s">
        <v>19</v>
      </c>
      <c r="D277" s="118" t="s">
        <v>20</v>
      </c>
      <c r="E277" s="116"/>
      <c r="F277" s="108" t="s">
        <v>21</v>
      </c>
      <c r="G277" s="113" t="s">
        <v>22</v>
      </c>
      <c r="H277" s="118" t="s">
        <v>23</v>
      </c>
      <c r="I277" s="114" t="s">
        <v>21</v>
      </c>
      <c r="J277" s="108" t="s">
        <v>24</v>
      </c>
      <c r="K277" s="107" t="s">
        <v>25</v>
      </c>
      <c r="L277" s="108" t="s">
        <v>24</v>
      </c>
      <c r="M277" s="118" t="s">
        <v>26</v>
      </c>
      <c r="N277" s="119"/>
      <c r="O277" s="45"/>
    </row>
    <row r="278" spans="1:15" x14ac:dyDescent="0.25">
      <c r="A278" s="120"/>
      <c r="B278" s="121"/>
      <c r="C278" s="124" t="s">
        <v>27</v>
      </c>
      <c r="D278" s="123" t="s">
        <v>28</v>
      </c>
      <c r="E278" s="121"/>
      <c r="F278" s="121"/>
      <c r="G278" s="124" t="s">
        <v>29</v>
      </c>
      <c r="H278" s="124" t="s">
        <v>30</v>
      </c>
      <c r="I278" s="125"/>
      <c r="J278" s="121"/>
      <c r="K278" s="126"/>
      <c r="L278" s="121"/>
      <c r="M278" s="124" t="s">
        <v>31</v>
      </c>
      <c r="N278" s="125"/>
      <c r="O278" s="45"/>
    </row>
    <row r="279" spans="1:15" x14ac:dyDescent="0.25">
      <c r="A279" s="123" t="s">
        <v>32</v>
      </c>
      <c r="B279" s="123" t="s">
        <v>33</v>
      </c>
      <c r="C279" s="123" t="s">
        <v>34</v>
      </c>
      <c r="D279" s="127">
        <v>1</v>
      </c>
      <c r="E279" s="127">
        <v>2</v>
      </c>
      <c r="F279" s="127">
        <v>3</v>
      </c>
      <c r="G279" s="123">
        <v>4</v>
      </c>
      <c r="H279" s="123" t="s">
        <v>35</v>
      </c>
      <c r="I279" s="127" t="s">
        <v>36</v>
      </c>
      <c r="J279" s="127" t="s">
        <v>37</v>
      </c>
      <c r="K279" s="127">
        <v>8</v>
      </c>
      <c r="L279" s="127">
        <v>9</v>
      </c>
      <c r="M279" s="127">
        <v>10</v>
      </c>
      <c r="N279" s="127" t="s">
        <v>38</v>
      </c>
      <c r="O279" s="45"/>
    </row>
    <row r="280" spans="1:15" ht="18" x14ac:dyDescent="0.3">
      <c r="A280" s="185">
        <v>13</v>
      </c>
      <c r="B280" s="185" t="s">
        <v>39</v>
      </c>
      <c r="C280" s="186"/>
      <c r="D280" s="186"/>
      <c r="E280" s="187">
        <f>11433692000-39194000-4379309000</f>
        <v>7015189000</v>
      </c>
      <c r="F280" s="187">
        <f>7015189000+221200000+45220000</f>
        <v>7281609000</v>
      </c>
      <c r="G280" s="195">
        <f>7236389000+45220000</f>
        <v>7281609000</v>
      </c>
      <c r="H280" s="187">
        <f>D280+G280</f>
        <v>7281609000</v>
      </c>
      <c r="I280" s="187">
        <v>5823791613</v>
      </c>
      <c r="J280" s="187">
        <f>I280</f>
        <v>5823791613</v>
      </c>
      <c r="K280" s="187"/>
      <c r="L280" s="187"/>
      <c r="M280" s="187"/>
      <c r="N280" s="187">
        <f>H280-J280-M280</f>
        <v>1457817387</v>
      </c>
      <c r="O280" s="45"/>
    </row>
    <row r="281" spans="1:15" ht="18" x14ac:dyDescent="0.3">
      <c r="A281" s="132">
        <v>14</v>
      </c>
      <c r="B281" s="132" t="s">
        <v>39</v>
      </c>
      <c r="C281" s="133"/>
      <c r="D281" s="133"/>
      <c r="E281" s="134">
        <f>39194000+4379309000</f>
        <v>4418503000</v>
      </c>
      <c r="F281" s="134">
        <f>4418503000</f>
        <v>4418503000</v>
      </c>
      <c r="G281" s="134">
        <v>4418503000</v>
      </c>
      <c r="H281" s="134">
        <f>D281+G281</f>
        <v>4418503000</v>
      </c>
      <c r="I281" s="134">
        <v>1716978102</v>
      </c>
      <c r="J281" s="134">
        <f>1716978102</f>
        <v>1716978102</v>
      </c>
      <c r="K281" s="134"/>
      <c r="L281" s="134"/>
      <c r="M281" s="134"/>
      <c r="N281" s="134">
        <f>H281-J281-M281</f>
        <v>2701524898</v>
      </c>
      <c r="O281" s="45"/>
    </row>
    <row r="282" spans="1:15" ht="18" x14ac:dyDescent="0.3">
      <c r="A282" s="196">
        <v>12</v>
      </c>
      <c r="B282" s="196" t="s">
        <v>39</v>
      </c>
      <c r="C282" s="197"/>
      <c r="D282" s="197"/>
      <c r="E282" s="198">
        <v>113672000</v>
      </c>
      <c r="F282" s="198">
        <v>113672000</v>
      </c>
      <c r="G282" s="198">
        <v>113672000</v>
      </c>
      <c r="H282" s="199">
        <f>D282+G282</f>
        <v>113672000</v>
      </c>
      <c r="I282" s="198">
        <v>0</v>
      </c>
      <c r="J282" s="198">
        <v>0</v>
      </c>
      <c r="K282" s="198"/>
      <c r="L282" s="198"/>
      <c r="M282" s="198"/>
      <c r="N282" s="199">
        <f>H282-J282-M282</f>
        <v>113672000</v>
      </c>
      <c r="O282" s="45"/>
    </row>
    <row r="283" spans="1:15" ht="18" x14ac:dyDescent="0.3">
      <c r="A283" s="148" t="s">
        <v>40</v>
      </c>
      <c r="B283" s="149"/>
      <c r="C283" s="150"/>
      <c r="D283" s="150">
        <f t="shared" ref="D283:J283" si="10">SUM(D280:D282)</f>
        <v>0</v>
      </c>
      <c r="E283" s="62">
        <f t="shared" si="10"/>
        <v>11547364000</v>
      </c>
      <c r="F283" s="62">
        <f t="shared" si="10"/>
        <v>11813784000</v>
      </c>
      <c r="G283" s="62">
        <f t="shared" si="10"/>
        <v>11813784000</v>
      </c>
      <c r="H283" s="62">
        <f t="shared" si="10"/>
        <v>11813784000</v>
      </c>
      <c r="I283" s="62">
        <f t="shared" si="10"/>
        <v>7540769715</v>
      </c>
      <c r="J283" s="62">
        <f t="shared" si="10"/>
        <v>7540769715</v>
      </c>
      <c r="K283" s="62"/>
      <c r="L283" s="62"/>
      <c r="M283" s="62"/>
      <c r="N283" s="62">
        <f>SUM(N280:N282)</f>
        <v>4273014285</v>
      </c>
      <c r="O283" s="45"/>
    </row>
    <row r="284" spans="1:15" ht="18" x14ac:dyDescent="0.3">
      <c r="A284" s="153" t="s">
        <v>41</v>
      </c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45"/>
    </row>
    <row r="285" spans="1:15" ht="18" x14ac:dyDescent="0.3">
      <c r="A285" s="156"/>
      <c r="B285" s="156"/>
      <c r="C285" s="156"/>
      <c r="D285" s="157"/>
      <c r="E285" s="157"/>
      <c r="F285" s="157"/>
      <c r="G285" s="157"/>
      <c r="H285" s="157"/>
      <c r="I285" s="157"/>
      <c r="J285" s="157"/>
      <c r="K285" s="157"/>
      <c r="L285" s="157"/>
      <c r="M285" s="157"/>
      <c r="N285" s="157"/>
      <c r="O285" s="45"/>
    </row>
    <row r="286" spans="1:15" ht="18" x14ac:dyDescent="0.3">
      <c r="A286" s="159"/>
      <c r="B286" s="160"/>
      <c r="C286" s="160"/>
      <c r="D286" s="161"/>
      <c r="E286" s="162"/>
      <c r="F286" s="161"/>
      <c r="G286" s="162"/>
      <c r="H286" s="162"/>
      <c r="I286" s="163"/>
      <c r="J286" s="164"/>
      <c r="K286" s="161"/>
      <c r="L286" s="161"/>
      <c r="M286" s="161"/>
      <c r="N286" s="161"/>
      <c r="O286" s="45"/>
    </row>
    <row r="287" spans="1:15" ht="18" x14ac:dyDescent="0.3">
      <c r="A287" s="159"/>
      <c r="B287" s="160"/>
      <c r="C287" s="160"/>
      <c r="D287" s="161"/>
      <c r="E287" s="162"/>
      <c r="F287" s="161"/>
      <c r="G287" s="162"/>
      <c r="H287" s="162"/>
      <c r="I287" s="161"/>
      <c r="J287" s="161"/>
      <c r="K287" s="161"/>
      <c r="L287" s="161"/>
      <c r="M287" s="161"/>
      <c r="N287" s="165"/>
      <c r="O287" s="45"/>
    </row>
    <row r="288" spans="1:15" ht="18" x14ac:dyDescent="0.3">
      <c r="A288" s="159"/>
      <c r="B288" s="160"/>
      <c r="C288" s="160"/>
      <c r="D288" s="161"/>
      <c r="E288" s="162"/>
      <c r="F288" s="161"/>
      <c r="G288" s="162"/>
      <c r="H288" s="162"/>
      <c r="I288" s="161"/>
      <c r="J288" s="161"/>
      <c r="K288" s="161"/>
      <c r="L288" s="161"/>
      <c r="M288" s="161"/>
      <c r="N288" s="161"/>
      <c r="O288" s="45"/>
    </row>
    <row r="289" spans="1:15" ht="18" x14ac:dyDescent="0.3">
      <c r="A289" s="166"/>
      <c r="B289" s="167"/>
      <c r="C289" s="167"/>
      <c r="D289" s="168"/>
      <c r="E289" s="169"/>
      <c r="F289" s="168"/>
      <c r="G289" s="169"/>
      <c r="H289" s="169"/>
      <c r="I289" s="168"/>
      <c r="J289" s="168"/>
      <c r="K289" s="168"/>
      <c r="L289" s="168"/>
      <c r="M289" s="168"/>
      <c r="N289" s="168"/>
      <c r="O289" s="45"/>
    </row>
    <row r="290" spans="1:15" ht="21" x14ac:dyDescent="0.35">
      <c r="A290" s="102"/>
      <c r="B290" s="102"/>
      <c r="C290" s="171" t="s">
        <v>71</v>
      </c>
      <c r="D290" s="172"/>
      <c r="E290" s="171"/>
      <c r="F290" s="173"/>
      <c r="G290" s="102"/>
      <c r="H290" s="174"/>
      <c r="I290" s="174"/>
      <c r="J290" s="175" t="s">
        <v>43</v>
      </c>
      <c r="K290" s="175"/>
      <c r="L290" s="175"/>
      <c r="M290" s="174"/>
      <c r="N290" s="174"/>
      <c r="O290" s="45"/>
    </row>
    <row r="291" spans="1:15" ht="18" x14ac:dyDescent="0.3">
      <c r="A291" s="102"/>
      <c r="B291" s="176"/>
      <c r="C291" s="177"/>
      <c r="D291" s="178" t="s">
        <v>75</v>
      </c>
      <c r="E291" s="179"/>
      <c r="F291" s="179"/>
      <c r="G291" s="102"/>
      <c r="H291" s="176"/>
      <c r="I291" s="177"/>
      <c r="J291" s="178" t="s">
        <v>76</v>
      </c>
      <c r="K291" s="179"/>
      <c r="L291" s="179"/>
      <c r="M291" s="102"/>
      <c r="N291" s="102"/>
      <c r="O291" s="45"/>
    </row>
    <row r="292" spans="1:15" ht="19.5" x14ac:dyDescent="0.35">
      <c r="A292" s="102"/>
      <c r="B292" s="102"/>
      <c r="C292" s="180" t="s">
        <v>46</v>
      </c>
      <c r="D292" s="171"/>
      <c r="E292" s="180" t="s">
        <v>47</v>
      </c>
      <c r="F292" s="171"/>
      <c r="G292" s="180"/>
      <c r="H292" s="171"/>
      <c r="I292" s="180" t="s">
        <v>47</v>
      </c>
      <c r="J292" s="171"/>
      <c r="K292" s="171" t="s">
        <v>49</v>
      </c>
      <c r="L292" s="180"/>
      <c r="M292" s="171"/>
      <c r="N292" s="102"/>
      <c r="O292" s="45"/>
    </row>
    <row r="293" spans="1:15" ht="19.5" x14ac:dyDescent="0.35">
      <c r="A293" s="102"/>
      <c r="B293" s="102"/>
      <c r="C293" s="180"/>
      <c r="D293" s="171"/>
      <c r="E293" s="180"/>
      <c r="F293" s="181"/>
      <c r="G293" s="171"/>
      <c r="H293" s="181"/>
      <c r="I293" s="171"/>
      <c r="J293" s="171"/>
      <c r="K293" s="171"/>
      <c r="L293" s="171"/>
      <c r="M293" s="171"/>
      <c r="N293" s="102"/>
      <c r="O293" s="45"/>
    </row>
    <row r="294" spans="1:15" ht="19.5" x14ac:dyDescent="0.35">
      <c r="A294" s="102"/>
      <c r="B294" s="102"/>
      <c r="C294" s="171"/>
      <c r="D294" s="171"/>
      <c r="E294" s="171"/>
      <c r="F294" s="181"/>
      <c r="G294" s="171"/>
      <c r="H294" s="181"/>
      <c r="I294" s="171"/>
      <c r="J294" s="171"/>
      <c r="K294" s="171"/>
      <c r="L294" s="171"/>
      <c r="M294" s="171"/>
      <c r="N294" s="102"/>
      <c r="O294" s="45"/>
    </row>
    <row r="295" spans="1:15" ht="18" x14ac:dyDescent="0.3">
      <c r="A295" s="182"/>
      <c r="B295" s="182"/>
      <c r="C295" s="183"/>
      <c r="D295" s="183"/>
      <c r="E295" s="183"/>
      <c r="F295" s="153"/>
      <c r="G295" s="180"/>
      <c r="H295" s="153"/>
      <c r="I295" s="153" t="s">
        <v>50</v>
      </c>
      <c r="J295" s="100"/>
      <c r="K295" s="153" t="s">
        <v>51</v>
      </c>
      <c r="L295" s="153"/>
      <c r="M295" s="153"/>
      <c r="N295" s="101"/>
      <c r="O295" s="45"/>
    </row>
    <row r="296" spans="1:15" ht="18" x14ac:dyDescent="0.3">
      <c r="A296" s="98"/>
      <c r="B296" s="98"/>
      <c r="C296" s="99"/>
      <c r="D296" s="99"/>
      <c r="E296" s="99"/>
      <c r="F296" s="66"/>
      <c r="G296" s="96"/>
      <c r="H296" s="66"/>
      <c r="I296" s="66"/>
      <c r="J296" s="1"/>
      <c r="K296" s="66"/>
      <c r="L296" s="66"/>
      <c r="M296" s="66"/>
      <c r="N296" s="2"/>
      <c r="O296" s="45"/>
    </row>
    <row r="297" spans="1:15" ht="18" x14ac:dyDescent="0.3">
      <c r="A297" s="98"/>
      <c r="B297" s="98"/>
      <c r="C297" s="99"/>
      <c r="D297" s="99"/>
      <c r="E297" s="99"/>
      <c r="F297" s="66"/>
      <c r="G297" s="96"/>
      <c r="H297" s="66"/>
      <c r="I297" s="66"/>
      <c r="J297" s="1"/>
      <c r="K297" s="66"/>
      <c r="L297" s="66"/>
      <c r="M297" s="66"/>
      <c r="N297" s="2"/>
      <c r="O297" s="45"/>
    </row>
    <row r="298" spans="1:15" ht="18" x14ac:dyDescent="0.3">
      <c r="A298" s="98"/>
      <c r="B298" s="98"/>
      <c r="C298" s="99"/>
      <c r="D298" s="99"/>
      <c r="E298" s="99"/>
      <c r="F298" s="66"/>
      <c r="G298" s="96"/>
      <c r="H298" s="66"/>
      <c r="I298" s="66"/>
      <c r="J298" s="1"/>
      <c r="K298" s="66"/>
      <c r="L298" s="66"/>
      <c r="M298" s="66"/>
      <c r="N298" s="2"/>
      <c r="O298" s="45"/>
    </row>
    <row r="299" spans="1:15" ht="18" x14ac:dyDescent="0.3">
      <c r="A299" s="98"/>
      <c r="B299" s="98"/>
      <c r="C299" s="99"/>
      <c r="D299" s="99"/>
      <c r="E299" s="99"/>
      <c r="F299" s="66"/>
      <c r="G299" s="96"/>
      <c r="H299" s="66"/>
      <c r="I299" s="66"/>
      <c r="J299" s="1"/>
      <c r="K299" s="66"/>
      <c r="L299" s="66"/>
      <c r="M299" s="66"/>
      <c r="N299" s="2"/>
      <c r="O299" s="45"/>
    </row>
    <row r="300" spans="1:15" ht="18" x14ac:dyDescent="0.3">
      <c r="A300" s="98"/>
      <c r="B300" s="98"/>
      <c r="C300" s="99"/>
      <c r="D300" s="99"/>
      <c r="E300" s="99"/>
      <c r="F300" s="66"/>
      <c r="G300" s="96"/>
      <c r="H300" s="66"/>
      <c r="I300" s="66"/>
      <c r="J300" s="1"/>
      <c r="K300" s="66"/>
      <c r="L300" s="66"/>
      <c r="M300" s="66"/>
      <c r="N300" s="2"/>
      <c r="O300" s="45"/>
    </row>
    <row r="301" spans="1:15" ht="18" x14ac:dyDescent="0.3">
      <c r="A301" s="200" t="s">
        <v>0</v>
      </c>
      <c r="B301" s="201"/>
      <c r="C301" s="202"/>
      <c r="D301" s="202"/>
      <c r="E301" s="202"/>
      <c r="F301" s="202"/>
      <c r="G301" s="202"/>
      <c r="H301" s="202"/>
      <c r="I301" s="202"/>
      <c r="J301" s="202"/>
      <c r="K301" s="202"/>
      <c r="L301" s="202"/>
      <c r="M301" s="203" t="s">
        <v>65</v>
      </c>
      <c r="N301" s="202"/>
      <c r="O301" s="45"/>
    </row>
    <row r="302" spans="1:15" ht="18" x14ac:dyDescent="0.3">
      <c r="A302" s="200" t="s">
        <v>2</v>
      </c>
      <c r="B302" s="201"/>
      <c r="C302" s="202"/>
      <c r="D302" s="202"/>
      <c r="E302" s="202"/>
      <c r="F302" s="202"/>
      <c r="G302" s="201"/>
      <c r="H302" s="201"/>
      <c r="I302" s="201"/>
      <c r="J302" s="202"/>
      <c r="K302" s="201"/>
      <c r="L302" s="202"/>
      <c r="M302" s="204" t="s">
        <v>66</v>
      </c>
      <c r="N302" s="202"/>
      <c r="O302" s="45"/>
    </row>
    <row r="303" spans="1:15" ht="18" x14ac:dyDescent="0.3">
      <c r="A303" s="200" t="s">
        <v>4</v>
      </c>
      <c r="B303" s="201"/>
      <c r="C303" s="202"/>
      <c r="D303" s="202"/>
      <c r="E303" s="202"/>
      <c r="F303" s="202"/>
      <c r="G303" s="201"/>
      <c r="H303" s="201"/>
      <c r="I303" s="201"/>
      <c r="J303" s="202"/>
      <c r="K303" s="202"/>
      <c r="L303" s="202"/>
      <c r="M303" s="203"/>
      <c r="N303" s="202"/>
      <c r="O303" s="45"/>
    </row>
    <row r="304" spans="1:15" ht="18" x14ac:dyDescent="0.3">
      <c r="A304" s="200" t="s">
        <v>5</v>
      </c>
      <c r="B304" s="201"/>
      <c r="C304" s="202"/>
      <c r="D304" s="202"/>
      <c r="E304" s="202"/>
      <c r="F304" s="202"/>
      <c r="G304" s="202"/>
      <c r="H304" s="202"/>
      <c r="I304" s="202"/>
      <c r="J304" s="202"/>
      <c r="K304" s="202"/>
      <c r="L304" s="202"/>
      <c r="M304" s="203"/>
      <c r="N304" s="202"/>
      <c r="O304" s="45"/>
    </row>
    <row r="305" spans="1:15" ht="21" x14ac:dyDescent="0.35">
      <c r="A305" s="205" t="s">
        <v>67</v>
      </c>
      <c r="B305" s="205"/>
      <c r="C305" s="205"/>
      <c r="D305" s="205"/>
      <c r="E305" s="205"/>
      <c r="F305" s="205"/>
      <c r="G305" s="205"/>
      <c r="H305" s="205"/>
      <c r="I305" s="205"/>
      <c r="J305" s="205"/>
      <c r="K305" s="205"/>
      <c r="L305" s="205"/>
      <c r="M305" s="205"/>
      <c r="N305" s="205"/>
      <c r="O305" s="45"/>
    </row>
    <row r="306" spans="1:15" ht="19.5" x14ac:dyDescent="0.35">
      <c r="A306" s="206" t="s">
        <v>77</v>
      </c>
      <c r="B306" s="206"/>
      <c r="C306" s="206"/>
      <c r="D306" s="206"/>
      <c r="E306" s="206"/>
      <c r="F306" s="206"/>
      <c r="G306" s="206"/>
      <c r="H306" s="206"/>
      <c r="I306" s="206"/>
      <c r="J306" s="206"/>
      <c r="K306" s="206"/>
      <c r="L306" s="206"/>
      <c r="M306" s="206"/>
      <c r="N306" s="206"/>
      <c r="O306" s="45"/>
    </row>
    <row r="307" spans="1:15" ht="19.5" x14ac:dyDescent="0.35">
      <c r="A307" s="207"/>
      <c r="B307" s="202"/>
      <c r="C307" s="202"/>
      <c r="D307" s="202"/>
      <c r="E307" s="202"/>
      <c r="F307" s="202"/>
      <c r="G307" s="202"/>
      <c r="H307" s="202"/>
      <c r="I307" s="202"/>
      <c r="J307" s="202"/>
      <c r="K307" s="202"/>
      <c r="L307" s="202"/>
      <c r="M307" s="202"/>
      <c r="N307" s="208"/>
      <c r="O307" s="45"/>
    </row>
    <row r="308" spans="1:15" x14ac:dyDescent="0.25">
      <c r="A308" s="209" t="s">
        <v>70</v>
      </c>
      <c r="B308" s="210" t="s">
        <v>9</v>
      </c>
      <c r="C308" s="211" t="s">
        <v>10</v>
      </c>
      <c r="D308" s="212" t="s">
        <v>11</v>
      </c>
      <c r="E308" s="210" t="s">
        <v>12</v>
      </c>
      <c r="F308" s="213" t="s">
        <v>13</v>
      </c>
      <c r="G308" s="214"/>
      <c r="H308" s="211" t="s">
        <v>14</v>
      </c>
      <c r="I308" s="213" t="s">
        <v>15</v>
      </c>
      <c r="J308" s="214"/>
      <c r="K308" s="213" t="s">
        <v>16</v>
      </c>
      <c r="L308" s="214"/>
      <c r="M308" s="211" t="s">
        <v>17</v>
      </c>
      <c r="N308" s="215" t="s">
        <v>18</v>
      </c>
      <c r="O308" s="45"/>
    </row>
    <row r="309" spans="1:15" x14ac:dyDescent="0.25">
      <c r="A309" s="216"/>
      <c r="B309" s="217"/>
      <c r="C309" s="218" t="s">
        <v>19</v>
      </c>
      <c r="D309" s="218" t="s">
        <v>20</v>
      </c>
      <c r="E309" s="217"/>
      <c r="F309" s="210" t="s">
        <v>21</v>
      </c>
      <c r="G309" s="211" t="s">
        <v>22</v>
      </c>
      <c r="H309" s="218" t="s">
        <v>23</v>
      </c>
      <c r="I309" s="215" t="s">
        <v>21</v>
      </c>
      <c r="J309" s="210" t="s">
        <v>24</v>
      </c>
      <c r="K309" s="209" t="s">
        <v>25</v>
      </c>
      <c r="L309" s="210" t="s">
        <v>24</v>
      </c>
      <c r="M309" s="218" t="s">
        <v>26</v>
      </c>
      <c r="N309" s="219"/>
      <c r="O309" s="45"/>
    </row>
    <row r="310" spans="1:15" x14ac:dyDescent="0.25">
      <c r="A310" s="220"/>
      <c r="B310" s="221"/>
      <c r="C310" s="222" t="s">
        <v>27</v>
      </c>
      <c r="D310" s="223" t="s">
        <v>28</v>
      </c>
      <c r="E310" s="221"/>
      <c r="F310" s="221"/>
      <c r="G310" s="222" t="s">
        <v>29</v>
      </c>
      <c r="H310" s="222" t="s">
        <v>30</v>
      </c>
      <c r="I310" s="224"/>
      <c r="J310" s="221"/>
      <c r="K310" s="225"/>
      <c r="L310" s="221"/>
      <c r="M310" s="222" t="s">
        <v>31</v>
      </c>
      <c r="N310" s="224"/>
      <c r="O310" s="45"/>
    </row>
    <row r="311" spans="1:15" x14ac:dyDescent="0.25">
      <c r="A311" s="223" t="s">
        <v>32</v>
      </c>
      <c r="B311" s="223" t="s">
        <v>33</v>
      </c>
      <c r="C311" s="223" t="s">
        <v>34</v>
      </c>
      <c r="D311" s="226">
        <v>1</v>
      </c>
      <c r="E311" s="226">
        <v>2</v>
      </c>
      <c r="F311" s="226">
        <v>3</v>
      </c>
      <c r="G311" s="223">
        <v>4</v>
      </c>
      <c r="H311" s="223" t="s">
        <v>35</v>
      </c>
      <c r="I311" s="226" t="s">
        <v>36</v>
      </c>
      <c r="J311" s="226" t="s">
        <v>37</v>
      </c>
      <c r="K311" s="226">
        <v>8</v>
      </c>
      <c r="L311" s="226">
        <v>9</v>
      </c>
      <c r="M311" s="226">
        <v>10</v>
      </c>
      <c r="N311" s="226" t="s">
        <v>38</v>
      </c>
      <c r="O311" s="45"/>
    </row>
    <row r="312" spans="1:15" ht="18" x14ac:dyDescent="0.3">
      <c r="A312" s="227">
        <v>13</v>
      </c>
      <c r="B312" s="227" t="s">
        <v>39</v>
      </c>
      <c r="C312" s="228"/>
      <c r="D312" s="228"/>
      <c r="E312" s="229">
        <f>11433692000-39194000-4379309000</f>
        <v>7015189000</v>
      </c>
      <c r="F312" s="229">
        <v>45220000</v>
      </c>
      <c r="G312" s="230">
        <f>7236389000+F312</f>
        <v>7281609000</v>
      </c>
      <c r="H312" s="229">
        <f>D312+G312</f>
        <v>7281609000</v>
      </c>
      <c r="I312" s="229">
        <v>1174928407</v>
      </c>
      <c r="J312" s="229">
        <f>I312+4648863206</f>
        <v>5823791613</v>
      </c>
      <c r="K312" s="229"/>
      <c r="L312" s="229"/>
      <c r="M312" s="229"/>
      <c r="N312" s="229">
        <f>H312-J312-M312</f>
        <v>1457817387</v>
      </c>
      <c r="O312" s="45"/>
    </row>
    <row r="313" spans="1:15" ht="18" x14ac:dyDescent="0.3">
      <c r="A313" s="231">
        <v>14</v>
      </c>
      <c r="B313" s="231" t="s">
        <v>39</v>
      </c>
      <c r="C313" s="232"/>
      <c r="D313" s="232"/>
      <c r="E313" s="233">
        <f>39194000+4379309000</f>
        <v>4418503000</v>
      </c>
      <c r="F313" s="233">
        <v>0</v>
      </c>
      <c r="G313" s="233">
        <v>4418503000</v>
      </c>
      <c r="H313" s="233">
        <f>D313+G313</f>
        <v>4418503000</v>
      </c>
      <c r="I313" s="233">
        <v>76113420</v>
      </c>
      <c r="J313" s="233">
        <f>I313+1640864682</f>
        <v>1716978102</v>
      </c>
      <c r="K313" s="233"/>
      <c r="L313" s="233"/>
      <c r="M313" s="233"/>
      <c r="N313" s="233">
        <f>H313-J313-M313</f>
        <v>2701524898</v>
      </c>
      <c r="O313" s="45"/>
    </row>
    <row r="314" spans="1:15" ht="18" x14ac:dyDescent="0.3">
      <c r="A314" s="234">
        <v>12</v>
      </c>
      <c r="B314" s="234" t="s">
        <v>39</v>
      </c>
      <c r="C314" s="235"/>
      <c r="D314" s="235"/>
      <c r="E314" s="236">
        <v>0</v>
      </c>
      <c r="F314" s="236">
        <v>0</v>
      </c>
      <c r="G314" s="236">
        <v>113672000</v>
      </c>
      <c r="H314" s="237">
        <f>D314+G314</f>
        <v>113672000</v>
      </c>
      <c r="I314" s="236">
        <v>0</v>
      </c>
      <c r="J314" s="236">
        <v>0</v>
      </c>
      <c r="K314" s="236"/>
      <c r="L314" s="236"/>
      <c r="M314" s="236"/>
      <c r="N314" s="237">
        <f>H314-J314-M314</f>
        <v>113672000</v>
      </c>
      <c r="O314" s="45"/>
    </row>
    <row r="315" spans="1:15" ht="18" x14ac:dyDescent="0.3">
      <c r="A315" s="238" t="s">
        <v>40</v>
      </c>
      <c r="B315" s="239"/>
      <c r="C315" s="240"/>
      <c r="D315" s="240">
        <f t="shared" ref="D315:J315" si="11">SUM(D312:D314)</f>
        <v>0</v>
      </c>
      <c r="E315" s="241">
        <f t="shared" si="11"/>
        <v>11433692000</v>
      </c>
      <c r="F315" s="241">
        <f t="shared" si="11"/>
        <v>45220000</v>
      </c>
      <c r="G315" s="241">
        <f t="shared" si="11"/>
        <v>11813784000</v>
      </c>
      <c r="H315" s="241">
        <f t="shared" si="11"/>
        <v>11813784000</v>
      </c>
      <c r="I315" s="241">
        <f t="shared" si="11"/>
        <v>1251041827</v>
      </c>
      <c r="J315" s="241">
        <f t="shared" si="11"/>
        <v>7540769715</v>
      </c>
      <c r="K315" s="241"/>
      <c r="L315" s="241"/>
      <c r="M315" s="241"/>
      <c r="N315" s="241">
        <f>SUM(N312:N314)</f>
        <v>4273014285</v>
      </c>
      <c r="O315" s="45"/>
    </row>
    <row r="316" spans="1:15" ht="18" x14ac:dyDescent="0.3">
      <c r="A316" s="242" t="s">
        <v>41</v>
      </c>
      <c r="B316" s="202"/>
      <c r="C316" s="202"/>
      <c r="D316" s="202"/>
      <c r="E316" s="202"/>
      <c r="F316" s="202"/>
      <c r="G316" s="202"/>
      <c r="H316" s="202"/>
      <c r="I316" s="202"/>
      <c r="J316" s="202"/>
      <c r="K316" s="202"/>
      <c r="L316" s="202"/>
      <c r="M316" s="202"/>
      <c r="N316" s="202"/>
      <c r="O316" s="45"/>
    </row>
    <row r="317" spans="1:15" ht="18" x14ac:dyDescent="0.3">
      <c r="A317" s="243"/>
      <c r="B317" s="243"/>
      <c r="C317" s="243"/>
      <c r="D317" s="244"/>
      <c r="E317" s="244"/>
      <c r="F317" s="244"/>
      <c r="G317" s="244"/>
      <c r="H317" s="244"/>
      <c r="I317" s="244"/>
      <c r="J317" s="244"/>
      <c r="K317" s="244"/>
      <c r="L317" s="244"/>
      <c r="M317" s="244"/>
      <c r="N317" s="244"/>
      <c r="O317" s="45"/>
    </row>
    <row r="318" spans="1:15" ht="18" x14ac:dyDescent="0.3">
      <c r="A318" s="245"/>
      <c r="B318" s="246"/>
      <c r="C318" s="246"/>
      <c r="D318" s="247"/>
      <c r="E318" s="248"/>
      <c r="F318" s="247"/>
      <c r="G318" s="248"/>
      <c r="H318" s="248"/>
      <c r="I318" s="249"/>
      <c r="J318" s="250"/>
      <c r="K318" s="247"/>
      <c r="L318" s="247"/>
      <c r="M318" s="247"/>
      <c r="N318" s="247"/>
      <c r="O318" s="45"/>
    </row>
    <row r="319" spans="1:15" ht="18" x14ac:dyDescent="0.3">
      <c r="A319" s="245"/>
      <c r="B319" s="246"/>
      <c r="C319" s="246"/>
      <c r="D319" s="247"/>
      <c r="E319" s="248"/>
      <c r="F319" s="247"/>
      <c r="G319" s="248"/>
      <c r="H319" s="248"/>
      <c r="I319" s="247"/>
      <c r="J319" s="247"/>
      <c r="K319" s="247"/>
      <c r="L319" s="247"/>
      <c r="M319" s="247"/>
      <c r="N319" s="251"/>
      <c r="O319" s="45"/>
    </row>
    <row r="320" spans="1:15" ht="18" x14ac:dyDescent="0.3">
      <c r="A320" s="245"/>
      <c r="B320" s="246"/>
      <c r="C320" s="246"/>
      <c r="D320" s="247"/>
      <c r="E320" s="248"/>
      <c r="F320" s="247"/>
      <c r="G320" s="248"/>
      <c r="H320" s="248"/>
      <c r="I320" s="247"/>
      <c r="J320" s="247"/>
      <c r="K320" s="247"/>
      <c r="L320" s="247"/>
      <c r="M320" s="247"/>
      <c r="N320" s="247"/>
      <c r="O320" s="45"/>
    </row>
    <row r="321" spans="1:15" ht="18" x14ac:dyDescent="0.3">
      <c r="A321" s="252"/>
      <c r="B321" s="253"/>
      <c r="C321" s="253"/>
      <c r="D321" s="254"/>
      <c r="E321" s="255"/>
      <c r="F321" s="254"/>
      <c r="G321" s="255"/>
      <c r="H321" s="255"/>
      <c r="I321" s="254"/>
      <c r="J321" s="254"/>
      <c r="K321" s="254"/>
      <c r="L321" s="254"/>
      <c r="M321" s="254"/>
      <c r="N321" s="254"/>
      <c r="O321" s="45"/>
    </row>
    <row r="322" spans="1:15" ht="21" x14ac:dyDescent="0.35">
      <c r="A322" s="202"/>
      <c r="B322" s="202"/>
      <c r="C322" s="207" t="s">
        <v>71</v>
      </c>
      <c r="D322" s="256"/>
      <c r="E322" s="207"/>
      <c r="F322" s="257"/>
      <c r="G322" s="202"/>
      <c r="H322" s="258"/>
      <c r="I322" s="258"/>
      <c r="J322" s="259" t="s">
        <v>43</v>
      </c>
      <c r="K322" s="259"/>
      <c r="L322" s="259"/>
      <c r="M322" s="258"/>
      <c r="N322" s="258"/>
      <c r="O322" s="45"/>
    </row>
    <row r="323" spans="1:15" ht="18" x14ac:dyDescent="0.3">
      <c r="A323" s="202"/>
      <c r="B323" s="260"/>
      <c r="C323" s="261"/>
      <c r="D323" s="262" t="s">
        <v>75</v>
      </c>
      <c r="E323" s="263"/>
      <c r="F323" s="263"/>
      <c r="G323" s="202"/>
      <c r="H323" s="260"/>
      <c r="I323" s="261"/>
      <c r="J323" s="262" t="s">
        <v>78</v>
      </c>
      <c r="K323" s="263"/>
      <c r="L323" s="263"/>
      <c r="M323" s="202"/>
      <c r="N323" s="202"/>
      <c r="O323" s="45"/>
    </row>
    <row r="324" spans="1:15" ht="19.5" x14ac:dyDescent="0.35">
      <c r="A324" s="202"/>
      <c r="B324" s="202"/>
      <c r="C324" s="264" t="s">
        <v>46</v>
      </c>
      <c r="D324" s="207"/>
      <c r="E324" s="264" t="s">
        <v>47</v>
      </c>
      <c r="F324" s="207"/>
      <c r="G324" s="264"/>
      <c r="H324" s="207"/>
      <c r="I324" s="264" t="s">
        <v>47</v>
      </c>
      <c r="J324" s="207"/>
      <c r="K324" s="207" t="s">
        <v>49</v>
      </c>
      <c r="L324" s="264"/>
      <c r="M324" s="207"/>
      <c r="N324" s="202"/>
      <c r="O324" s="45"/>
    </row>
    <row r="325" spans="1:15" ht="19.5" x14ac:dyDescent="0.35">
      <c r="A325" s="202"/>
      <c r="B325" s="202"/>
      <c r="C325" s="264"/>
      <c r="D325" s="207"/>
      <c r="E325" s="264"/>
      <c r="F325" s="265"/>
      <c r="G325" s="207"/>
      <c r="H325" s="265"/>
      <c r="I325" s="207"/>
      <c r="J325" s="207"/>
      <c r="K325" s="207"/>
      <c r="L325" s="207"/>
      <c r="M325" s="207"/>
      <c r="N325" s="202"/>
      <c r="O325" s="45"/>
    </row>
    <row r="326" spans="1:15" ht="19.5" x14ac:dyDescent="0.35">
      <c r="A326" s="202"/>
      <c r="B326" s="202"/>
      <c r="C326" s="207"/>
      <c r="D326" s="207"/>
      <c r="E326" s="207"/>
      <c r="F326" s="265"/>
      <c r="G326" s="207"/>
      <c r="H326" s="265"/>
      <c r="I326" s="207"/>
      <c r="J326" s="207"/>
      <c r="K326" s="207"/>
      <c r="L326" s="207"/>
      <c r="M326" s="207"/>
      <c r="N326" s="202"/>
      <c r="O326" s="45"/>
    </row>
    <row r="327" spans="1:15" ht="18" x14ac:dyDescent="0.3">
      <c r="A327" s="266"/>
      <c r="B327" s="266"/>
      <c r="C327" s="267"/>
      <c r="D327" s="267"/>
      <c r="E327" s="267"/>
      <c r="F327" s="242"/>
      <c r="G327" s="264"/>
      <c r="H327" s="242"/>
      <c r="I327" s="242" t="s">
        <v>50</v>
      </c>
      <c r="J327" s="200"/>
      <c r="K327" s="242" t="s">
        <v>51</v>
      </c>
      <c r="L327" s="242"/>
      <c r="M327" s="242"/>
      <c r="N327" s="201"/>
      <c r="O327" s="45"/>
    </row>
    <row r="328" spans="1:15" ht="18" x14ac:dyDescent="0.3">
      <c r="A328" s="266"/>
      <c r="B328" s="266"/>
      <c r="C328" s="267"/>
      <c r="D328" s="267"/>
      <c r="E328" s="267"/>
      <c r="F328" s="242"/>
      <c r="G328" s="264"/>
      <c r="H328" s="242"/>
      <c r="I328" s="242"/>
      <c r="J328" s="200"/>
      <c r="K328" s="242"/>
      <c r="L328" s="242"/>
      <c r="M328" s="242"/>
      <c r="N328" s="201"/>
      <c r="O328" s="45"/>
    </row>
    <row r="329" spans="1:15" ht="18" x14ac:dyDescent="0.3">
      <c r="A329" s="98"/>
      <c r="B329" s="98"/>
      <c r="C329" s="99"/>
      <c r="D329" s="99"/>
      <c r="E329" s="99"/>
      <c r="F329" s="66"/>
      <c r="G329" s="96"/>
      <c r="H329" s="66"/>
      <c r="I329" s="66"/>
      <c r="J329" s="1"/>
      <c r="K329" s="66"/>
      <c r="L329" s="66"/>
      <c r="M329" s="66"/>
      <c r="N329" s="2"/>
      <c r="O329" s="45"/>
    </row>
    <row r="330" spans="1:15" ht="18" x14ac:dyDescent="0.3">
      <c r="A330" s="98"/>
      <c r="B330" s="98"/>
      <c r="C330" s="99"/>
      <c r="D330" s="99"/>
      <c r="E330" s="99"/>
      <c r="F330" s="66"/>
      <c r="G330" s="96"/>
      <c r="H330" s="66"/>
      <c r="I330" s="66"/>
      <c r="J330" s="1"/>
      <c r="K330" s="66"/>
      <c r="L330" s="66"/>
      <c r="M330" s="66"/>
      <c r="N330" s="2"/>
      <c r="O330" s="45"/>
    </row>
  </sheetData>
  <mergeCells count="168">
    <mergeCell ref="N308:N310"/>
    <mergeCell ref="F309:F310"/>
    <mergeCell ref="I309:I310"/>
    <mergeCell ref="J309:J310"/>
    <mergeCell ref="K309:K310"/>
    <mergeCell ref="L309:L310"/>
    <mergeCell ref="A308:A310"/>
    <mergeCell ref="B308:B310"/>
    <mergeCell ref="E308:E310"/>
    <mergeCell ref="F308:G308"/>
    <mergeCell ref="I308:J308"/>
    <mergeCell ref="K308:L308"/>
    <mergeCell ref="I277:I278"/>
    <mergeCell ref="J277:J278"/>
    <mergeCell ref="K277:K278"/>
    <mergeCell ref="L277:L278"/>
    <mergeCell ref="A305:N305"/>
    <mergeCell ref="A306:N306"/>
    <mergeCell ref="A273:N273"/>
    <mergeCell ref="A274:N274"/>
    <mergeCell ref="A276:A278"/>
    <mergeCell ref="B276:B278"/>
    <mergeCell ref="E276:E278"/>
    <mergeCell ref="F276:G276"/>
    <mergeCell ref="I276:J276"/>
    <mergeCell ref="K276:L276"/>
    <mergeCell ref="N276:N278"/>
    <mergeCell ref="F277:F278"/>
    <mergeCell ref="F240:F241"/>
    <mergeCell ref="I240:I241"/>
    <mergeCell ref="J240:J241"/>
    <mergeCell ref="K240:K241"/>
    <mergeCell ref="L240:L241"/>
    <mergeCell ref="U240:U241"/>
    <mergeCell ref="Q239:Q241"/>
    <mergeCell ref="T239:T241"/>
    <mergeCell ref="U239:V239"/>
    <mergeCell ref="X239:Y239"/>
    <mergeCell ref="Z239:AA239"/>
    <mergeCell ref="AC239:AC241"/>
    <mergeCell ref="X240:X241"/>
    <mergeCell ref="Y240:Y241"/>
    <mergeCell ref="Z240:Z241"/>
    <mergeCell ref="AA240:AA241"/>
    <mergeCell ref="A237:N237"/>
    <mergeCell ref="P237:AC237"/>
    <mergeCell ref="A239:A241"/>
    <mergeCell ref="B239:B241"/>
    <mergeCell ref="E239:E241"/>
    <mergeCell ref="F239:G239"/>
    <mergeCell ref="I239:J239"/>
    <mergeCell ref="K239:L239"/>
    <mergeCell ref="N239:N241"/>
    <mergeCell ref="P239:P241"/>
    <mergeCell ref="I195:I196"/>
    <mergeCell ref="J195:J196"/>
    <mergeCell ref="K195:K196"/>
    <mergeCell ref="L195:L196"/>
    <mergeCell ref="A236:N236"/>
    <mergeCell ref="P236:AC236"/>
    <mergeCell ref="A191:N191"/>
    <mergeCell ref="A192:N192"/>
    <mergeCell ref="A194:A196"/>
    <mergeCell ref="B194:B196"/>
    <mergeCell ref="E194:E196"/>
    <mergeCell ref="F194:G194"/>
    <mergeCell ref="I194:J194"/>
    <mergeCell ref="K194:L194"/>
    <mergeCell ref="N194:N196"/>
    <mergeCell ref="F195:F196"/>
    <mergeCell ref="N164:N166"/>
    <mergeCell ref="F165:F166"/>
    <mergeCell ref="I165:I166"/>
    <mergeCell ref="J165:J166"/>
    <mergeCell ref="K165:K166"/>
    <mergeCell ref="L165:L166"/>
    <mergeCell ref="A164:A166"/>
    <mergeCell ref="B164:B166"/>
    <mergeCell ref="E164:E166"/>
    <mergeCell ref="F164:G164"/>
    <mergeCell ref="I164:J164"/>
    <mergeCell ref="K164:L164"/>
    <mergeCell ref="I134:I135"/>
    <mergeCell ref="J134:J135"/>
    <mergeCell ref="K134:K135"/>
    <mergeCell ref="L134:L135"/>
    <mergeCell ref="A161:N161"/>
    <mergeCell ref="A162:N162"/>
    <mergeCell ref="A130:N130"/>
    <mergeCell ref="A131:N131"/>
    <mergeCell ref="A133:A135"/>
    <mergeCell ref="B133:B135"/>
    <mergeCell ref="E133:E135"/>
    <mergeCell ref="F133:G133"/>
    <mergeCell ref="I133:J133"/>
    <mergeCell ref="K133:L133"/>
    <mergeCell ref="N133:N135"/>
    <mergeCell ref="F134:F135"/>
    <mergeCell ref="N92:N94"/>
    <mergeCell ref="F93:F94"/>
    <mergeCell ref="I93:I94"/>
    <mergeCell ref="J93:J94"/>
    <mergeCell ref="K93:K94"/>
    <mergeCell ref="L93:L94"/>
    <mergeCell ref="A92:A94"/>
    <mergeCell ref="B92:B94"/>
    <mergeCell ref="E92:E94"/>
    <mergeCell ref="F92:G92"/>
    <mergeCell ref="I92:J92"/>
    <mergeCell ref="K92:L92"/>
    <mergeCell ref="I61:I62"/>
    <mergeCell ref="J61:J62"/>
    <mergeCell ref="K61:K62"/>
    <mergeCell ref="L61:L62"/>
    <mergeCell ref="A89:N89"/>
    <mergeCell ref="A90:N90"/>
    <mergeCell ref="A57:N57"/>
    <mergeCell ref="A58:N58"/>
    <mergeCell ref="A60:A62"/>
    <mergeCell ref="B60:B62"/>
    <mergeCell ref="E60:E62"/>
    <mergeCell ref="F60:G60"/>
    <mergeCell ref="I60:J60"/>
    <mergeCell ref="K60:L60"/>
    <mergeCell ref="N60:N62"/>
    <mergeCell ref="F61:F62"/>
    <mergeCell ref="N32:N34"/>
    <mergeCell ref="F33:F34"/>
    <mergeCell ref="I33:I34"/>
    <mergeCell ref="J33:J34"/>
    <mergeCell ref="K33:K34"/>
    <mergeCell ref="L33:L34"/>
    <mergeCell ref="Z8:Z9"/>
    <mergeCell ref="AA8:AA9"/>
    <mergeCell ref="A30:N30"/>
    <mergeCell ref="A31:N31"/>
    <mergeCell ref="A32:A34"/>
    <mergeCell ref="B32:B34"/>
    <mergeCell ref="E32:E34"/>
    <mergeCell ref="F32:G32"/>
    <mergeCell ref="I32:J32"/>
    <mergeCell ref="K32:L32"/>
    <mergeCell ref="Z7:AA7"/>
    <mergeCell ref="AC7:AC9"/>
    <mergeCell ref="F8:F9"/>
    <mergeCell ref="I8:I9"/>
    <mergeCell ref="J8:J9"/>
    <mergeCell ref="K8:K9"/>
    <mergeCell ref="L8:L9"/>
    <mergeCell ref="U8:U9"/>
    <mergeCell ref="X8:X9"/>
    <mergeCell ref="Y8:Y9"/>
    <mergeCell ref="N7:N9"/>
    <mergeCell ref="P7:P9"/>
    <mergeCell ref="Q7:Q9"/>
    <mergeCell ref="T7:T9"/>
    <mergeCell ref="U7:V7"/>
    <mergeCell ref="X7:Y7"/>
    <mergeCell ref="A5:N5"/>
    <mergeCell ref="P5:AC5"/>
    <mergeCell ref="A6:N6"/>
    <mergeCell ref="P6:AC6"/>
    <mergeCell ref="A7:A9"/>
    <mergeCell ref="B7:B9"/>
    <mergeCell ref="E7:E9"/>
    <mergeCell ref="F7:G7"/>
    <mergeCell ref="I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2021-04-22T08:04:26Z</dcterms:created>
  <dcterms:modified xsi:type="dcterms:W3CDTF">2021-04-22T08:05:47Z</dcterms:modified>
</cp:coreProperties>
</file>